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3" sheetId="3" r:id="rId2"/>
    <sheet name="Sheet2" sheetId="2" r:id="rId3"/>
  </sheets>
  <calcPr calcId="152511"/>
</workbook>
</file>

<file path=xl/calcChain.xml><?xml version="1.0" encoding="utf-8"?>
<calcChain xmlns="http://schemas.openxmlformats.org/spreadsheetml/2006/main">
  <c r="B29" i="3" l="1"/>
  <c r="B28" i="3"/>
  <c r="B27" i="3"/>
  <c r="B26" i="3"/>
  <c r="B25" i="3"/>
  <c r="B24" i="3"/>
  <c r="B23" i="3"/>
  <c r="B22" i="3"/>
  <c r="B21" i="3"/>
  <c r="B20" i="3"/>
  <c r="H19" i="3"/>
  <c r="B19" i="3"/>
  <c r="H18" i="3"/>
  <c r="B18" i="3"/>
  <c r="H17" i="3"/>
  <c r="B17" i="3"/>
  <c r="H16" i="3"/>
  <c r="B16" i="3"/>
  <c r="H15" i="3"/>
  <c r="B15" i="3"/>
  <c r="H14" i="3"/>
  <c r="B14" i="3"/>
  <c r="H13" i="3"/>
  <c r="B13" i="3"/>
  <c r="H12" i="3"/>
  <c r="B12" i="3"/>
  <c r="H11" i="3"/>
  <c r="B11" i="3"/>
  <c r="H10" i="3"/>
  <c r="B10" i="3"/>
  <c r="H9" i="3"/>
  <c r="B9" i="3"/>
  <c r="H8" i="3"/>
  <c r="B8" i="3"/>
  <c r="H7" i="3"/>
  <c r="B7" i="3"/>
  <c r="H6" i="3"/>
  <c r="B6" i="3"/>
  <c r="H5" i="3"/>
  <c r="H4" i="3"/>
  <c r="E11" i="2"/>
  <c r="C13" i="2"/>
  <c r="C3" i="2"/>
  <c r="C4" i="2"/>
  <c r="C5" i="2"/>
  <c r="C6" i="2"/>
  <c r="C7" i="2"/>
  <c r="C8" i="2"/>
  <c r="C9" i="2"/>
  <c r="C10" i="2"/>
  <c r="C11" i="2"/>
  <c r="C12" i="2"/>
  <c r="C15" i="2"/>
  <c r="C16" i="2"/>
  <c r="C17" i="2"/>
  <c r="C18" i="2"/>
  <c r="C19" i="2"/>
  <c r="C20" i="2"/>
  <c r="C21" i="2"/>
  <c r="C22" i="2"/>
  <c r="C23" i="2"/>
  <c r="C24" i="2"/>
  <c r="C25" i="2"/>
  <c r="C26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14" i="2"/>
  <c r="E14" i="2"/>
  <c r="E26" i="2"/>
  <c r="E3" i="2"/>
  <c r="E4" i="2"/>
  <c r="E5" i="2"/>
  <c r="E6" i="2"/>
  <c r="E7" i="2"/>
  <c r="E8" i="2"/>
  <c r="E9" i="2"/>
  <c r="E10" i="2"/>
  <c r="E12" i="2"/>
  <c r="E37" i="2"/>
  <c r="E19" i="2"/>
  <c r="E18" i="2"/>
  <c r="E16" i="2"/>
  <c r="E15" i="2"/>
  <c r="E17" i="2"/>
  <c r="E20" i="2"/>
  <c r="E21" i="2"/>
  <c r="E22" i="2"/>
  <c r="E23" i="2"/>
  <c r="E24" i="2"/>
  <c r="E25" i="2"/>
  <c r="E28" i="2"/>
  <c r="E29" i="2"/>
  <c r="E30" i="2"/>
  <c r="E31" i="2"/>
  <c r="E32" i="2"/>
  <c r="E33" i="2"/>
  <c r="E34" i="2"/>
  <c r="E35" i="2"/>
  <c r="E36" i="2"/>
  <c r="E38" i="2"/>
  <c r="E39" i="2"/>
  <c r="E40" i="2"/>
  <c r="E41" i="2"/>
  <c r="E42" i="2"/>
  <c r="E13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58" i="1" l="1"/>
  <c r="B57" i="1"/>
  <c r="B56" i="1"/>
  <c r="B55" i="1"/>
  <c r="B54" i="1"/>
  <c r="B53" i="1"/>
  <c r="B52" i="1"/>
  <c r="B51" i="1"/>
  <c r="B50" i="1"/>
  <c r="B49" i="1"/>
  <c r="H48" i="1"/>
  <c r="B48" i="1"/>
  <c r="H47" i="1"/>
  <c r="B47" i="1"/>
  <c r="H46" i="1"/>
  <c r="B46" i="1"/>
  <c r="H45" i="1"/>
  <c r="B45" i="1"/>
  <c r="H44" i="1"/>
  <c r="B44" i="1"/>
  <c r="H43" i="1"/>
  <c r="B43" i="1"/>
  <c r="H42" i="1"/>
  <c r="B42" i="1"/>
  <c r="H41" i="1"/>
  <c r="B41" i="1"/>
  <c r="H40" i="1"/>
  <c r="B40" i="1"/>
  <c r="H39" i="1"/>
  <c r="B39" i="1"/>
  <c r="H38" i="1"/>
  <c r="B38" i="1"/>
  <c r="H37" i="1"/>
  <c r="B37" i="1"/>
  <c r="H36" i="1"/>
  <c r="B36" i="1"/>
  <c r="H35" i="1"/>
  <c r="B35" i="1"/>
  <c r="H34" i="1"/>
  <c r="H33" i="1"/>
  <c r="B5" i="1"/>
  <c r="B6" i="1"/>
  <c r="B25" i="1"/>
  <c r="B24" i="1"/>
  <c r="B23" i="1"/>
  <c r="B22" i="1"/>
  <c r="B21" i="1"/>
  <c r="B20" i="1"/>
  <c r="B19" i="1"/>
  <c r="B18" i="1"/>
  <c r="B17" i="1"/>
  <c r="B16" i="1"/>
  <c r="B15" i="1"/>
  <c r="B14" i="1"/>
  <c r="B28" i="1" l="1"/>
  <c r="B27" i="1"/>
  <c r="B26" i="1"/>
  <c r="B13" i="1"/>
  <c r="B12" i="1"/>
  <c r="B11" i="1"/>
  <c r="B10" i="1"/>
  <c r="H4" i="1"/>
  <c r="B9" i="1"/>
  <c r="B8" i="1"/>
  <c r="B7" i="1"/>
  <c r="H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</calcChain>
</file>

<file path=xl/sharedStrings.xml><?xml version="1.0" encoding="utf-8"?>
<sst xmlns="http://schemas.openxmlformats.org/spreadsheetml/2006/main" count="164" uniqueCount="49">
  <si>
    <t>Mill</t>
    <phoneticPr fontId="1"/>
  </si>
  <si>
    <t>Joule</t>
    <phoneticPr fontId="1"/>
  </si>
  <si>
    <t>Ft/s</t>
    <phoneticPr fontId="1"/>
  </si>
  <si>
    <t>drop（cm）</t>
    <phoneticPr fontId="1"/>
  </si>
  <si>
    <t>0IN (50m) 950Ft/s</t>
    <phoneticPr fontId="1"/>
  </si>
  <si>
    <t>Meter</t>
    <phoneticPr fontId="1"/>
  </si>
  <si>
    <r>
      <t xml:space="preserve">0IN (124.2m) </t>
    </r>
    <r>
      <rPr>
        <b/>
        <sz val="12"/>
        <color rgb="FFC00000"/>
        <rFont val="ＭＳ Ｐゴシック"/>
        <family val="3"/>
        <charset val="128"/>
        <scheme val="minor"/>
      </rPr>
      <t>12Mill up</t>
    </r>
    <phoneticPr fontId="1"/>
  </si>
  <si>
    <t>5m間隔の誤差</t>
    <rPh sb="2" eb="4">
      <t>カンカク</t>
    </rPh>
    <rPh sb="5" eb="7">
      <t>ゴサ</t>
    </rPh>
    <phoneticPr fontId="1"/>
  </si>
  <si>
    <t>0-5</t>
    <phoneticPr fontId="1"/>
  </si>
  <si>
    <t>5-10</t>
    <phoneticPr fontId="1"/>
  </si>
  <si>
    <t>10-15</t>
    <phoneticPr fontId="1"/>
  </si>
  <si>
    <t>15-20</t>
    <phoneticPr fontId="1"/>
  </si>
  <si>
    <t>20-25</t>
    <phoneticPr fontId="1"/>
  </si>
  <si>
    <t>25-30</t>
    <phoneticPr fontId="1"/>
  </si>
  <si>
    <t>30-35</t>
    <phoneticPr fontId="1"/>
  </si>
  <si>
    <t>35-40</t>
    <phoneticPr fontId="1"/>
  </si>
  <si>
    <t>45-50</t>
    <phoneticPr fontId="1"/>
  </si>
  <si>
    <t>50-55</t>
    <phoneticPr fontId="1"/>
  </si>
  <si>
    <t>55-60</t>
    <phoneticPr fontId="1"/>
  </si>
  <si>
    <t>60-65</t>
    <phoneticPr fontId="1"/>
  </si>
  <si>
    <t>65-70</t>
    <phoneticPr fontId="1"/>
  </si>
  <si>
    <t>70-75</t>
    <phoneticPr fontId="1"/>
  </si>
  <si>
    <t>80-85</t>
    <phoneticPr fontId="1"/>
  </si>
  <si>
    <t>85-90</t>
    <phoneticPr fontId="1"/>
  </si>
  <si>
    <t>75-80</t>
    <phoneticPr fontId="1"/>
  </si>
  <si>
    <t>90-95</t>
    <phoneticPr fontId="1"/>
  </si>
  <si>
    <t>95-100</t>
    <phoneticPr fontId="1"/>
  </si>
  <si>
    <t>100-105</t>
    <phoneticPr fontId="1"/>
  </si>
  <si>
    <t>105-110</t>
    <phoneticPr fontId="1"/>
  </si>
  <si>
    <t>110-115</t>
    <phoneticPr fontId="1"/>
  </si>
  <si>
    <t>115-120</t>
    <phoneticPr fontId="1"/>
  </si>
  <si>
    <t>125-130</t>
    <phoneticPr fontId="1"/>
  </si>
  <si>
    <t>130-135</t>
    <phoneticPr fontId="1"/>
  </si>
  <si>
    <t>135-140</t>
    <phoneticPr fontId="1"/>
  </si>
  <si>
    <t>140-145</t>
    <phoneticPr fontId="1"/>
  </si>
  <si>
    <t>145-150</t>
    <phoneticPr fontId="1"/>
  </si>
  <si>
    <t>150-155</t>
    <phoneticPr fontId="1"/>
  </si>
  <si>
    <t>155-160</t>
    <phoneticPr fontId="1"/>
  </si>
  <si>
    <t>165-170</t>
    <phoneticPr fontId="1"/>
  </si>
  <si>
    <t>160-165</t>
    <phoneticPr fontId="1"/>
  </si>
  <si>
    <t>170-175</t>
    <phoneticPr fontId="1"/>
  </si>
  <si>
    <t>175-180</t>
    <phoneticPr fontId="1"/>
  </si>
  <si>
    <t>180-185</t>
    <phoneticPr fontId="1"/>
  </si>
  <si>
    <t>185-190</t>
    <phoneticPr fontId="1"/>
  </si>
  <si>
    <t>190-195</t>
    <phoneticPr fontId="1"/>
  </si>
  <si>
    <t>195-200</t>
    <phoneticPr fontId="1"/>
  </si>
  <si>
    <t>40-45</t>
    <phoneticPr fontId="1"/>
  </si>
  <si>
    <t>誤差(cm)</t>
    <rPh sb="0" eb="2">
      <t>ゴサ</t>
    </rPh>
    <phoneticPr fontId="1"/>
  </si>
  <si>
    <t>距離m)</t>
    <rPh sb="0" eb="2">
      <t>キョリ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</si>
</sst>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C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C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2" fontId="0" fillId="0" borderId="0" xfId="0" applyNumberFormat="1"/>
    <xf numFmtId="1" fontId="0" fillId="0" borderId="0" xfId="0" applyNumberFormat="1"/>
    <xf numFmtId="0" fontId="7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shrinkToFit="1"/>
    </xf>
    <xf numFmtId="176" fontId="7" fillId="2" borderId="5" xfId="0" applyNumberFormat="1" applyFont="1" applyFill="1" applyBorder="1" applyAlignment="1">
      <alignment shrinkToFit="1"/>
    </xf>
    <xf numFmtId="0" fontId="7" fillId="2" borderId="5" xfId="0" applyFont="1" applyFill="1" applyBorder="1" applyAlignment="1">
      <alignment shrinkToFit="1"/>
    </xf>
    <xf numFmtId="176" fontId="7" fillId="2" borderId="6" xfId="0" applyNumberFormat="1" applyFont="1" applyFill="1" applyBorder="1" applyAlignment="1">
      <alignment shrinkToFit="1"/>
    </xf>
    <xf numFmtId="0" fontId="7" fillId="0" borderId="7" xfId="0" applyFont="1" applyBorder="1" applyAlignment="1">
      <alignment shrinkToFit="1"/>
    </xf>
    <xf numFmtId="176" fontId="9" fillId="0" borderId="2" xfId="0" applyNumberFormat="1" applyFont="1" applyFill="1" applyBorder="1" applyAlignment="1">
      <alignment shrinkToFit="1"/>
    </xf>
    <xf numFmtId="176" fontId="7" fillId="0" borderId="2" xfId="0" applyNumberFormat="1" applyFont="1" applyBorder="1" applyAlignment="1">
      <alignment shrinkToFit="1"/>
    </xf>
    <xf numFmtId="0" fontId="7" fillId="0" borderId="2" xfId="0" applyFont="1" applyBorder="1" applyAlignment="1">
      <alignment shrinkToFit="1"/>
    </xf>
    <xf numFmtId="176" fontId="7" fillId="0" borderId="8" xfId="0" applyNumberFormat="1" applyFont="1" applyBorder="1" applyAlignment="1">
      <alignment shrinkToFit="1"/>
    </xf>
    <xf numFmtId="0" fontId="5" fillId="2" borderId="7" xfId="0" applyFont="1" applyFill="1" applyBorder="1" applyAlignment="1">
      <alignment shrinkToFit="1"/>
    </xf>
    <xf numFmtId="176" fontId="4" fillId="2" borderId="2" xfId="0" applyNumberFormat="1" applyFont="1" applyFill="1" applyBorder="1" applyAlignment="1">
      <alignment shrinkToFit="1"/>
    </xf>
    <xf numFmtId="176" fontId="7" fillId="2" borderId="2" xfId="0" applyNumberFormat="1" applyFont="1" applyFill="1" applyBorder="1" applyAlignment="1">
      <alignment shrinkToFit="1"/>
    </xf>
    <xf numFmtId="0" fontId="7" fillId="2" borderId="2" xfId="0" applyFont="1" applyFill="1" applyBorder="1" applyAlignment="1">
      <alignment shrinkToFit="1"/>
    </xf>
    <xf numFmtId="176" fontId="7" fillId="2" borderId="8" xfId="0" applyNumberFormat="1" applyFont="1" applyFill="1" applyBorder="1" applyAlignment="1">
      <alignment shrinkToFit="1"/>
    </xf>
    <xf numFmtId="0" fontId="7" fillId="0" borderId="22" xfId="0" applyFont="1" applyBorder="1" applyAlignment="1">
      <alignment shrinkToFit="1"/>
    </xf>
    <xf numFmtId="176" fontId="9" fillId="0" borderId="3" xfId="0" applyNumberFormat="1" applyFont="1" applyFill="1" applyBorder="1" applyAlignment="1">
      <alignment shrinkToFit="1"/>
    </xf>
    <xf numFmtId="176" fontId="7" fillId="0" borderId="3" xfId="0" applyNumberFormat="1" applyFont="1" applyBorder="1" applyAlignment="1">
      <alignment shrinkToFit="1"/>
    </xf>
    <xf numFmtId="0" fontId="7" fillId="0" borderId="3" xfId="0" applyFont="1" applyBorder="1" applyAlignment="1">
      <alignment shrinkToFit="1"/>
    </xf>
    <xf numFmtId="176" fontId="7" fillId="0" borderId="23" xfId="0" applyNumberFormat="1" applyFont="1" applyBorder="1" applyAlignment="1">
      <alignment shrinkToFit="1"/>
    </xf>
    <xf numFmtId="0" fontId="5" fillId="3" borderId="19" xfId="0" applyFont="1" applyFill="1" applyBorder="1" applyAlignment="1">
      <alignment shrinkToFit="1"/>
    </xf>
    <xf numFmtId="1" fontId="4" fillId="3" borderId="20" xfId="0" applyNumberFormat="1" applyFont="1" applyFill="1" applyBorder="1" applyAlignment="1">
      <alignment shrinkToFit="1"/>
    </xf>
    <xf numFmtId="1" fontId="7" fillId="3" borderId="20" xfId="0" applyNumberFormat="1" applyFont="1" applyFill="1" applyBorder="1" applyAlignment="1">
      <alignment shrinkToFit="1"/>
    </xf>
    <xf numFmtId="0" fontId="7" fillId="3" borderId="20" xfId="0" applyFont="1" applyFill="1" applyBorder="1" applyAlignment="1">
      <alignment shrinkToFit="1"/>
    </xf>
    <xf numFmtId="176" fontId="7" fillId="3" borderId="21" xfId="0" applyNumberFormat="1" applyFont="1" applyFill="1" applyBorder="1" applyAlignment="1">
      <alignment shrinkToFit="1"/>
    </xf>
    <xf numFmtId="0" fontId="7" fillId="0" borderId="12" xfId="0" applyFont="1" applyBorder="1" applyAlignment="1">
      <alignment shrinkToFit="1"/>
    </xf>
    <xf numFmtId="176" fontId="9" fillId="0" borderId="1" xfId="0" applyNumberFormat="1" applyFont="1" applyFill="1" applyBorder="1" applyAlignment="1">
      <alignment shrinkToFit="1"/>
    </xf>
    <xf numFmtId="176" fontId="7" fillId="0" borderId="1" xfId="0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0" fontId="8" fillId="0" borderId="9" xfId="0" applyFont="1" applyBorder="1" applyAlignment="1">
      <alignment shrinkToFit="1"/>
    </xf>
    <xf numFmtId="176" fontId="9" fillId="0" borderId="10" xfId="0" applyNumberFormat="1" applyFont="1" applyFill="1" applyBorder="1" applyAlignment="1">
      <alignment shrinkToFit="1"/>
    </xf>
    <xf numFmtId="176" fontId="7" fillId="0" borderId="10" xfId="0" applyNumberFormat="1" applyFont="1" applyBorder="1" applyAlignment="1">
      <alignment shrinkToFit="1"/>
    </xf>
    <xf numFmtId="0" fontId="7" fillId="0" borderId="10" xfId="0" applyFont="1" applyBorder="1" applyAlignment="1">
      <alignment shrinkToFit="1"/>
    </xf>
    <xf numFmtId="176" fontId="7" fillId="0" borderId="11" xfId="0" applyNumberFormat="1" applyFont="1" applyBorder="1" applyAlignment="1">
      <alignment shrinkToFit="1"/>
    </xf>
    <xf numFmtId="176" fontId="0" fillId="0" borderId="0" xfId="0" applyNumberFormat="1" applyAlignment="1">
      <alignment shrinkToFit="1"/>
    </xf>
    <xf numFmtId="176" fontId="2" fillId="0" borderId="0" xfId="0" applyNumberFormat="1" applyFont="1" applyAlignment="1">
      <alignment shrinkToFit="1"/>
    </xf>
    <xf numFmtId="0" fontId="0" fillId="0" borderId="0" xfId="0" applyAlignment="1">
      <alignment shrinkToFit="1"/>
    </xf>
    <xf numFmtId="0" fontId="7" fillId="0" borderId="12" xfId="0" applyFont="1" applyBorder="1" applyAlignment="1">
      <alignment vertical="center" shrinkToFit="1"/>
    </xf>
    <xf numFmtId="176" fontId="9" fillId="0" borderId="1" xfId="0" applyNumberFormat="1" applyFont="1" applyBorder="1" applyAlignment="1">
      <alignment vertical="center" shrinkToFit="1"/>
    </xf>
    <xf numFmtId="176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176" fontId="7" fillId="0" borderId="13" xfId="0" applyNumberFormat="1" applyFont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176" fontId="4" fillId="2" borderId="2" xfId="0" applyNumberFormat="1" applyFont="1" applyFill="1" applyBorder="1" applyAlignment="1">
      <alignment vertical="center" shrinkToFit="1"/>
    </xf>
    <xf numFmtId="176" fontId="7" fillId="2" borderId="2" xfId="0" applyNumberFormat="1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176" fontId="9" fillId="0" borderId="2" xfId="0" applyNumberFormat="1" applyFont="1" applyBorder="1" applyAlignment="1">
      <alignment vertical="center" shrinkToFit="1"/>
    </xf>
    <xf numFmtId="176" fontId="7" fillId="0" borderId="2" xfId="0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176" fontId="7" fillId="2" borderId="1" xfId="0" applyNumberFormat="1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176" fontId="7" fillId="2" borderId="13" xfId="0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176" fontId="9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176" fontId="7" fillId="0" borderId="15" xfId="0" applyNumberFormat="1" applyFont="1" applyBorder="1" applyAlignment="1">
      <alignment vertical="center" shrinkToFit="1"/>
    </xf>
    <xf numFmtId="0" fontId="5" fillId="2" borderId="16" xfId="0" applyFont="1" applyFill="1" applyBorder="1" applyAlignment="1">
      <alignment vertical="center" shrinkToFit="1"/>
    </xf>
    <xf numFmtId="176" fontId="4" fillId="2" borderId="17" xfId="0" applyNumberFormat="1" applyFont="1" applyFill="1" applyBorder="1" applyAlignment="1">
      <alignment vertical="center" shrinkToFit="1"/>
    </xf>
    <xf numFmtId="176" fontId="7" fillId="2" borderId="17" xfId="0" applyNumberFormat="1" applyFont="1" applyFill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176" fontId="7" fillId="2" borderId="18" xfId="0" applyNumberFormat="1" applyFont="1" applyFill="1" applyBorder="1" applyAlignment="1">
      <alignment vertical="center" shrinkToFit="1"/>
    </xf>
    <xf numFmtId="0" fontId="6" fillId="0" borderId="17" xfId="0" applyFont="1" applyBorder="1" applyAlignment="1">
      <alignment shrinkToFit="1"/>
    </xf>
    <xf numFmtId="0" fontId="0" fillId="0" borderId="17" xfId="0" applyBorder="1" applyAlignment="1">
      <alignment shrinkToFit="1"/>
    </xf>
    <xf numFmtId="2" fontId="7" fillId="0" borderId="2" xfId="0" applyNumberFormat="1" applyFont="1" applyBorder="1" applyAlignment="1">
      <alignment shrinkToFit="1"/>
    </xf>
    <xf numFmtId="177" fontId="0" fillId="0" borderId="0" xfId="0" applyNumberFormat="1"/>
    <xf numFmtId="178" fontId="0" fillId="0" borderId="0" xfId="0" applyNumberFormat="1"/>
    <xf numFmtId="49" fontId="0" fillId="0" borderId="0" xfId="0" applyNumberFormat="1"/>
    <xf numFmtId="0" fontId="0" fillId="0" borderId="24" xfId="0" applyBorder="1"/>
    <xf numFmtId="177" fontId="0" fillId="0" borderId="24" xfId="0" applyNumberFormat="1" applyBorder="1"/>
    <xf numFmtId="49" fontId="0" fillId="0" borderId="24" xfId="0" applyNumberFormat="1" applyBorder="1"/>
    <xf numFmtId="178" fontId="0" fillId="0" borderId="24" xfId="0" applyNumberForma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</xdr:colOff>
      <xdr:row>18</xdr:row>
      <xdr:rowOff>3</xdr:rowOff>
    </xdr:from>
    <xdr:to>
      <xdr:col>10</xdr:col>
      <xdr:colOff>277687</xdr:colOff>
      <xdr:row>29</xdr:row>
      <xdr:rowOff>69335</xdr:rowOff>
    </xdr:to>
    <xdr:grpSp>
      <xdr:nvGrpSpPr>
        <xdr:cNvPr id="658" name="グループ化 657"/>
        <xdr:cNvGrpSpPr/>
      </xdr:nvGrpSpPr>
      <xdr:grpSpPr>
        <a:xfrm>
          <a:off x="4173598" y="3333753"/>
          <a:ext cx="2002262" cy="2076909"/>
          <a:chOff x="6633293" y="686180"/>
          <a:chExt cx="1607294" cy="1615761"/>
        </a:xfrm>
      </xdr:grpSpPr>
      <xdr:sp macro="" textlink="">
        <xdr:nvSpPr>
          <xdr:cNvPr id="659" name="テキスト ボックス 643"/>
          <xdr:cNvSpPr txBox="1"/>
        </xdr:nvSpPr>
        <xdr:spPr>
          <a:xfrm>
            <a:off x="7542170" y="75165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44546A"/>
                </a:solidFill>
              </a:rPr>
              <a:t>124</a:t>
            </a:r>
            <a:endParaRPr kumimoji="1" lang="ja-JP" altLang="en-US" sz="600">
              <a:solidFill>
                <a:srgbClr val="44546A"/>
              </a:solidFill>
            </a:endParaRPr>
          </a:p>
        </xdr:txBody>
      </xdr:sp>
      <xdr:sp macro="" textlink="">
        <xdr:nvSpPr>
          <xdr:cNvPr id="660" name="テキスト ボックス 644"/>
          <xdr:cNvSpPr txBox="1"/>
        </xdr:nvSpPr>
        <xdr:spPr>
          <a:xfrm>
            <a:off x="7208221" y="686180"/>
            <a:ext cx="428322" cy="1692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kumimoji="1" lang="en-US" altLang="ja-JP" sz="500"/>
              <a:t>12Mill up</a:t>
            </a:r>
            <a:endParaRPr kumimoji="1" lang="ja-JP" altLang="en-US" sz="500"/>
          </a:p>
        </xdr:txBody>
      </xdr:sp>
      <xdr:cxnSp macro="">
        <xdr:nvCxnSpPr>
          <xdr:cNvPr id="661" name="直線コネクタ 660"/>
          <xdr:cNvCxnSpPr/>
        </xdr:nvCxnSpPr>
        <xdr:spPr>
          <a:xfrm flipH="1">
            <a:off x="7560884" y="732858"/>
            <a:ext cx="1" cy="72000"/>
          </a:xfrm>
          <a:prstGeom prst="line">
            <a:avLst/>
          </a:prstGeom>
          <a:noFill/>
          <a:ln w="317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62" name="円/楕円 661"/>
          <xdr:cNvSpPr/>
        </xdr:nvSpPr>
        <xdr:spPr>
          <a:xfrm>
            <a:off x="6633293" y="710853"/>
            <a:ext cx="1512000" cy="1512000"/>
          </a:xfrm>
          <a:prstGeom prst="ellipse">
            <a:avLst/>
          </a:prstGeom>
          <a:noFill/>
          <a:ln w="635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663" name="テキスト ボックス 647"/>
          <xdr:cNvSpPr txBox="1"/>
        </xdr:nvSpPr>
        <xdr:spPr>
          <a:xfrm>
            <a:off x="7902033" y="1356466"/>
            <a:ext cx="338554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kumimoji="1" lang="en-US" altLang="ja-JP" sz="600"/>
              <a:t>×24</a:t>
            </a:r>
            <a:endParaRPr kumimoji="1" lang="ja-JP" altLang="en-US" sz="600"/>
          </a:p>
        </xdr:txBody>
      </xdr:sp>
      <xdr:grpSp>
        <xdr:nvGrpSpPr>
          <xdr:cNvPr id="664" name="グループ化 663"/>
          <xdr:cNvGrpSpPr/>
        </xdr:nvGrpSpPr>
        <xdr:grpSpPr>
          <a:xfrm>
            <a:off x="6770281" y="767523"/>
            <a:ext cx="681553" cy="1395146"/>
            <a:chOff x="6770281" y="767523"/>
            <a:chExt cx="681553" cy="1395146"/>
          </a:xfrm>
        </xdr:grpSpPr>
        <xdr:cxnSp macro="">
          <xdr:nvCxnSpPr>
            <xdr:cNvPr id="718" name="直線コネクタ 717"/>
            <xdr:cNvCxnSpPr/>
          </xdr:nvCxnSpPr>
          <xdr:spPr>
            <a:xfrm flipH="1">
              <a:off x="7111496" y="1226669"/>
              <a:ext cx="1" cy="9360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9" name="直線コネクタ 718"/>
            <xdr:cNvCxnSpPr/>
          </xdr:nvCxnSpPr>
          <xdr:spPr>
            <a:xfrm>
              <a:off x="7057495" y="1399352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0" name="直線コネクタ 719"/>
            <xdr:cNvCxnSpPr/>
          </xdr:nvCxnSpPr>
          <xdr:spPr>
            <a:xfrm>
              <a:off x="7082695" y="1474512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1" name="直線コネクタ 720"/>
            <xdr:cNvCxnSpPr/>
          </xdr:nvCxnSpPr>
          <xdr:spPr>
            <a:xfrm>
              <a:off x="7020497" y="1834376"/>
              <a:ext cx="180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2" name="直線コネクタ 721"/>
            <xdr:cNvCxnSpPr/>
          </xdr:nvCxnSpPr>
          <xdr:spPr>
            <a:xfrm>
              <a:off x="7057495" y="1544131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3" name="直線コネクタ 722"/>
            <xdr:cNvCxnSpPr/>
          </xdr:nvCxnSpPr>
          <xdr:spPr>
            <a:xfrm>
              <a:off x="7081200" y="1619731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4" name="直線コネクタ 723"/>
            <xdr:cNvCxnSpPr/>
          </xdr:nvCxnSpPr>
          <xdr:spPr>
            <a:xfrm>
              <a:off x="7057495" y="1694810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5" name="直線コネクタ 724"/>
            <xdr:cNvCxnSpPr/>
          </xdr:nvCxnSpPr>
          <xdr:spPr>
            <a:xfrm>
              <a:off x="7082622" y="1330653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6" name="直線コネクタ 725"/>
            <xdr:cNvCxnSpPr/>
          </xdr:nvCxnSpPr>
          <xdr:spPr>
            <a:xfrm>
              <a:off x="7057495" y="1256185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7" name="直線コネクタ 726"/>
            <xdr:cNvCxnSpPr/>
          </xdr:nvCxnSpPr>
          <xdr:spPr>
            <a:xfrm>
              <a:off x="7082446" y="1762893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8" name="直線コネクタ 727"/>
            <xdr:cNvCxnSpPr/>
          </xdr:nvCxnSpPr>
          <xdr:spPr>
            <a:xfrm>
              <a:off x="7057495" y="1976701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9" name="直線コネクタ 728"/>
            <xdr:cNvCxnSpPr/>
          </xdr:nvCxnSpPr>
          <xdr:spPr>
            <a:xfrm>
              <a:off x="7082446" y="1907567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0" name="直線コネクタ 729"/>
            <xdr:cNvCxnSpPr/>
          </xdr:nvCxnSpPr>
          <xdr:spPr>
            <a:xfrm>
              <a:off x="7080771" y="2051427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1" name="直線コネクタ 730"/>
            <xdr:cNvCxnSpPr/>
          </xdr:nvCxnSpPr>
          <xdr:spPr>
            <a:xfrm>
              <a:off x="7057495" y="2121722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2" name="直線コネクタ 731"/>
            <xdr:cNvCxnSpPr/>
          </xdr:nvCxnSpPr>
          <xdr:spPr>
            <a:xfrm>
              <a:off x="7118246" y="1113266"/>
              <a:ext cx="54000" cy="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3" name="直線コネクタ 732"/>
            <xdr:cNvCxnSpPr/>
          </xdr:nvCxnSpPr>
          <xdr:spPr>
            <a:xfrm>
              <a:off x="7046234" y="1113267"/>
              <a:ext cx="54000" cy="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4" name="直線コネクタ 733"/>
            <xdr:cNvCxnSpPr/>
          </xdr:nvCxnSpPr>
          <xdr:spPr>
            <a:xfrm flipH="1">
              <a:off x="7108543" y="1050233"/>
              <a:ext cx="1" cy="5400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5" name="直線コネクタ 734"/>
            <xdr:cNvCxnSpPr/>
          </xdr:nvCxnSpPr>
          <xdr:spPr>
            <a:xfrm flipH="1">
              <a:off x="7107824" y="1120712"/>
              <a:ext cx="1" cy="5400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6" name="直線コネクタ 735"/>
            <xdr:cNvCxnSpPr/>
          </xdr:nvCxnSpPr>
          <xdr:spPr>
            <a:xfrm flipH="1">
              <a:off x="7110001" y="767523"/>
              <a:ext cx="1" cy="2340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7" name="直線コネクタ 736"/>
            <xdr:cNvCxnSpPr/>
          </xdr:nvCxnSpPr>
          <xdr:spPr>
            <a:xfrm>
              <a:off x="7056000" y="971396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8" name="直線コネクタ 737"/>
            <xdr:cNvCxnSpPr/>
          </xdr:nvCxnSpPr>
          <xdr:spPr>
            <a:xfrm>
              <a:off x="7081416" y="899618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9" name="直線コネクタ 738"/>
            <xdr:cNvCxnSpPr/>
          </xdr:nvCxnSpPr>
          <xdr:spPr>
            <a:xfrm>
              <a:off x="7055831" y="824293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40" name="二等辺三角形 739"/>
            <xdr:cNvSpPr/>
          </xdr:nvSpPr>
          <xdr:spPr>
            <a:xfrm rot="5400000">
              <a:off x="7012800" y="992397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1" name="テキスト ボックス 725"/>
            <xdr:cNvSpPr txBox="1"/>
          </xdr:nvSpPr>
          <xdr:spPr>
            <a:xfrm>
              <a:off x="6820436" y="975065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40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42" name="二等辺三角形 741"/>
            <xdr:cNvSpPr/>
          </xdr:nvSpPr>
          <xdr:spPr>
            <a:xfrm rot="5400000">
              <a:off x="7012800" y="1131303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3" name="テキスト ボックス 727"/>
            <xdr:cNvSpPr txBox="1"/>
          </xdr:nvSpPr>
          <xdr:spPr>
            <a:xfrm>
              <a:off x="6820160" y="1118686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60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grpSp>
          <xdr:nvGrpSpPr>
            <xdr:cNvPr id="744" name="グループ化 743"/>
            <xdr:cNvGrpSpPr/>
          </xdr:nvGrpSpPr>
          <xdr:grpSpPr>
            <a:xfrm rot="10800000">
              <a:off x="7131672" y="1382807"/>
              <a:ext cx="316587" cy="184666"/>
              <a:chOff x="4572941" y="939471"/>
              <a:chExt cx="316587" cy="184666"/>
            </a:xfrm>
          </xdr:grpSpPr>
          <xdr:sp macro="" textlink="">
            <xdr:nvSpPr>
              <xdr:cNvPr id="765" name="二等辺三角形 764"/>
              <xdr:cNvSpPr/>
            </xdr:nvSpPr>
            <xdr:spPr>
              <a:xfrm rot="5400000">
                <a:off x="4817528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766" name="テキスト ボックス 750"/>
              <xdr:cNvSpPr txBox="1"/>
            </xdr:nvSpPr>
            <xdr:spPr>
              <a:xfrm rot="10800000">
                <a:off x="4572941" y="939471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kumimoji="1" lang="en-US" altLang="ja-JP" sz="600">
                    <a:solidFill>
                      <a:srgbClr val="44546A"/>
                    </a:solidFill>
                  </a:rPr>
                  <a:t>10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sp macro="" textlink="">
          <xdr:nvSpPr>
            <xdr:cNvPr id="745" name="二等辺三角形 744"/>
            <xdr:cNvSpPr/>
          </xdr:nvSpPr>
          <xdr:spPr>
            <a:xfrm rot="5400000">
              <a:off x="7012800" y="1524444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6" name="テキスト ボックス 730"/>
            <xdr:cNvSpPr txBox="1"/>
          </xdr:nvSpPr>
          <xdr:spPr>
            <a:xfrm>
              <a:off x="6822401" y="1507111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9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47" name="二等辺三角形 746"/>
            <xdr:cNvSpPr/>
          </xdr:nvSpPr>
          <xdr:spPr>
            <a:xfrm rot="5400000">
              <a:off x="7012800" y="1378511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8" name="テキスト ボックス 732"/>
            <xdr:cNvSpPr txBox="1"/>
          </xdr:nvSpPr>
          <xdr:spPr>
            <a:xfrm>
              <a:off x="6823240" y="1356462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8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49" name="二等辺三角形 748"/>
            <xdr:cNvSpPr/>
          </xdr:nvSpPr>
          <xdr:spPr>
            <a:xfrm rot="5400000">
              <a:off x="7012800" y="1249748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0" name="テキスト ボックス 734"/>
            <xdr:cNvSpPr txBox="1"/>
          </xdr:nvSpPr>
          <xdr:spPr>
            <a:xfrm>
              <a:off x="6820160" y="1234598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70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51" name="二等辺三角形 750"/>
            <xdr:cNvSpPr/>
          </xdr:nvSpPr>
          <xdr:spPr>
            <a:xfrm rot="5400000">
              <a:off x="7037237" y="1998778"/>
              <a:ext cx="36000" cy="72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2" name="テキスト ボックス 736"/>
            <xdr:cNvSpPr txBox="1"/>
          </xdr:nvSpPr>
          <xdr:spPr>
            <a:xfrm>
              <a:off x="6839155" y="1967572"/>
              <a:ext cx="324982" cy="18626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12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53" name="二等辺三角形 752"/>
            <xdr:cNvSpPr/>
          </xdr:nvSpPr>
          <xdr:spPr>
            <a:xfrm rot="5400000">
              <a:off x="7012800" y="1822215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4" name="テキスト ボックス 738"/>
            <xdr:cNvSpPr txBox="1"/>
          </xdr:nvSpPr>
          <xdr:spPr>
            <a:xfrm>
              <a:off x="6793935" y="1805924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11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55" name="二等辺三角形 754"/>
            <xdr:cNvSpPr/>
          </xdr:nvSpPr>
          <xdr:spPr>
            <a:xfrm rot="5400000">
              <a:off x="7012800" y="1662019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6" name="テキスト ボックス 740"/>
            <xdr:cNvSpPr txBox="1"/>
          </xdr:nvSpPr>
          <xdr:spPr>
            <a:xfrm>
              <a:off x="6793791" y="1643086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10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57" name="二等辺三角形 756"/>
            <xdr:cNvSpPr/>
          </xdr:nvSpPr>
          <xdr:spPr>
            <a:xfrm rot="5400000">
              <a:off x="6956539" y="1055182"/>
              <a:ext cx="36000" cy="108000"/>
            </a:xfrm>
            <a:prstGeom prst="triangle">
              <a:avLst/>
            </a:prstGeom>
            <a:solidFill>
              <a:srgbClr val="00206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grpSp>
          <xdr:nvGrpSpPr>
            <xdr:cNvPr id="758" name="グループ化 757"/>
            <xdr:cNvGrpSpPr/>
          </xdr:nvGrpSpPr>
          <xdr:grpSpPr>
            <a:xfrm rot="10800000">
              <a:off x="7129974" y="1017431"/>
              <a:ext cx="319206" cy="184666"/>
              <a:chOff x="4581559" y="940892"/>
              <a:chExt cx="319206" cy="184666"/>
            </a:xfrm>
          </xdr:grpSpPr>
          <xdr:sp macro="" textlink="">
            <xdr:nvSpPr>
              <xdr:cNvPr id="763" name="二等辺三角形 762"/>
              <xdr:cNvSpPr/>
            </xdr:nvSpPr>
            <xdr:spPr>
              <a:xfrm rot="5400000">
                <a:off x="4828765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>
                  <a:solidFill>
                    <a:srgbClr val="44546A"/>
                  </a:solidFill>
                </a:endParaRPr>
              </a:p>
            </xdr:txBody>
          </xdr:sp>
          <xdr:sp macro="" textlink="">
            <xdr:nvSpPr>
              <xdr:cNvPr id="764" name="テキスト ボックス 748"/>
              <xdr:cNvSpPr txBox="1"/>
            </xdr:nvSpPr>
            <xdr:spPr>
              <a:xfrm rot="10800000">
                <a:off x="4581559" y="940892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lang="en-US" altLang="ja-JP" sz="600">
                    <a:solidFill>
                      <a:srgbClr val="44546A"/>
                    </a:solidFill>
                  </a:rPr>
                  <a:t>2</a:t>
                </a:r>
                <a:r>
                  <a:rPr kumimoji="1" lang="en-US" altLang="ja-JP" sz="600">
                    <a:solidFill>
                      <a:srgbClr val="44546A"/>
                    </a:solidFill>
                  </a:rPr>
                  <a:t>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grpSp>
          <xdr:nvGrpSpPr>
            <xdr:cNvPr id="759" name="グループ化 758"/>
            <xdr:cNvGrpSpPr/>
          </xdr:nvGrpSpPr>
          <xdr:grpSpPr>
            <a:xfrm rot="10800000">
              <a:off x="7133048" y="958139"/>
              <a:ext cx="318786" cy="184666"/>
              <a:chOff x="4568781" y="943593"/>
              <a:chExt cx="318786" cy="184666"/>
            </a:xfrm>
          </xdr:grpSpPr>
          <xdr:sp macro="" textlink="">
            <xdr:nvSpPr>
              <xdr:cNvPr id="761" name="二等辺三角形 760"/>
              <xdr:cNvSpPr/>
            </xdr:nvSpPr>
            <xdr:spPr>
              <a:xfrm rot="5400000">
                <a:off x="4815567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>
                  <a:solidFill>
                    <a:srgbClr val="44546A"/>
                  </a:solidFill>
                </a:endParaRPr>
              </a:p>
            </xdr:txBody>
          </xdr:sp>
          <xdr:sp macro="" textlink="">
            <xdr:nvSpPr>
              <xdr:cNvPr id="762" name="テキスト ボックス 746"/>
              <xdr:cNvSpPr txBox="1"/>
            </xdr:nvSpPr>
            <xdr:spPr>
              <a:xfrm rot="10800000">
                <a:off x="4568781" y="943593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lang="en-US" altLang="ja-JP" sz="600">
                    <a:solidFill>
                      <a:srgbClr val="44546A"/>
                    </a:solidFill>
                  </a:rPr>
                  <a:t>3</a:t>
                </a:r>
                <a:r>
                  <a:rPr kumimoji="1" lang="en-US" altLang="ja-JP" sz="600">
                    <a:solidFill>
                      <a:srgbClr val="44546A"/>
                    </a:solidFill>
                  </a:rPr>
                  <a:t>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sp macro="" textlink="">
          <xdr:nvSpPr>
            <xdr:cNvPr id="760" name="テキスト ボックス 744"/>
            <xdr:cNvSpPr txBox="1"/>
          </xdr:nvSpPr>
          <xdr:spPr>
            <a:xfrm>
              <a:off x="6770281" y="1042565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44546A"/>
                  </a:solidFill>
                </a:rPr>
                <a:t>50</a:t>
              </a:r>
              <a:endParaRPr kumimoji="1" lang="ja-JP" altLang="en-US" sz="600">
                <a:solidFill>
                  <a:srgbClr val="44546A"/>
                </a:solidFill>
              </a:endParaRPr>
            </a:p>
          </xdr:txBody>
        </xdr:sp>
      </xdr:grpSp>
      <xdr:grpSp>
        <xdr:nvGrpSpPr>
          <xdr:cNvPr id="665" name="グループ化 664"/>
          <xdr:cNvGrpSpPr/>
        </xdr:nvGrpSpPr>
        <xdr:grpSpPr>
          <a:xfrm rot="10800000">
            <a:off x="7180082" y="2045287"/>
            <a:ext cx="310815" cy="184666"/>
            <a:chOff x="4580424" y="942502"/>
            <a:chExt cx="310815" cy="184666"/>
          </a:xfrm>
        </xdr:grpSpPr>
        <xdr:sp macro="" textlink="">
          <xdr:nvSpPr>
            <xdr:cNvPr id="716" name="二等辺三角形 715"/>
            <xdr:cNvSpPr/>
          </xdr:nvSpPr>
          <xdr:spPr>
            <a:xfrm rot="5400000">
              <a:off x="4837239" y="1017241"/>
              <a:ext cx="36000" cy="72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17" name="テキスト ボックス 701"/>
            <xdr:cNvSpPr txBox="1"/>
          </xdr:nvSpPr>
          <xdr:spPr>
            <a:xfrm rot="10800000">
              <a:off x="4580424" y="942502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124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</xdr:grpSp>
      <xdr:cxnSp macro="">
        <xdr:nvCxnSpPr>
          <xdr:cNvPr id="666" name="直線コネクタ 665"/>
          <xdr:cNvCxnSpPr/>
        </xdr:nvCxnSpPr>
        <xdr:spPr>
          <a:xfrm>
            <a:off x="7508507" y="2193982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直線コネクタ 666"/>
          <xdr:cNvCxnSpPr/>
        </xdr:nvCxnSpPr>
        <xdr:spPr>
          <a:xfrm>
            <a:off x="7538400" y="1599497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" name="直線コネクタ 667"/>
          <xdr:cNvCxnSpPr/>
        </xdr:nvCxnSpPr>
        <xdr:spPr>
          <a:xfrm>
            <a:off x="7471788" y="1977190"/>
            <a:ext cx="180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" name="直線コネクタ 668"/>
          <xdr:cNvCxnSpPr/>
        </xdr:nvCxnSpPr>
        <xdr:spPr>
          <a:xfrm>
            <a:off x="7510888" y="1545761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直線コネクタ 669"/>
          <xdr:cNvCxnSpPr/>
        </xdr:nvCxnSpPr>
        <xdr:spPr>
          <a:xfrm>
            <a:off x="7538400" y="170641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" name="直線コネクタ 670"/>
          <xdr:cNvCxnSpPr/>
        </xdr:nvCxnSpPr>
        <xdr:spPr>
          <a:xfrm>
            <a:off x="7508788" y="1653743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" name="直線コネクタ 671"/>
          <xdr:cNvCxnSpPr/>
        </xdr:nvCxnSpPr>
        <xdr:spPr>
          <a:xfrm>
            <a:off x="7538400" y="2137922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直線コネクタ 672"/>
          <xdr:cNvCxnSpPr/>
        </xdr:nvCxnSpPr>
        <xdr:spPr>
          <a:xfrm>
            <a:off x="7508507" y="2084419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" name="直線コネクタ 673"/>
          <xdr:cNvCxnSpPr/>
        </xdr:nvCxnSpPr>
        <xdr:spPr>
          <a:xfrm>
            <a:off x="7538400" y="181416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" name="直線コネクタ 674"/>
          <xdr:cNvCxnSpPr/>
        </xdr:nvCxnSpPr>
        <xdr:spPr>
          <a:xfrm>
            <a:off x="7508788" y="1761433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" name="直線コネクタ 675"/>
          <xdr:cNvCxnSpPr/>
        </xdr:nvCxnSpPr>
        <xdr:spPr>
          <a:xfrm>
            <a:off x="7538400" y="192223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" name="直線コネクタ 676"/>
          <xdr:cNvCxnSpPr/>
        </xdr:nvCxnSpPr>
        <xdr:spPr>
          <a:xfrm>
            <a:off x="7538400" y="2030420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" name="直線コネクタ 677"/>
          <xdr:cNvCxnSpPr/>
        </xdr:nvCxnSpPr>
        <xdr:spPr>
          <a:xfrm>
            <a:off x="7508788" y="1870567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直線コネクタ 678"/>
          <xdr:cNvCxnSpPr/>
        </xdr:nvCxnSpPr>
        <xdr:spPr>
          <a:xfrm>
            <a:off x="7572046" y="1440722"/>
            <a:ext cx="36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直線コネクタ 679"/>
          <xdr:cNvCxnSpPr/>
        </xdr:nvCxnSpPr>
        <xdr:spPr>
          <a:xfrm>
            <a:off x="7522630" y="1440721"/>
            <a:ext cx="36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" name="直線コネクタ 680"/>
          <xdr:cNvCxnSpPr/>
        </xdr:nvCxnSpPr>
        <xdr:spPr>
          <a:xfrm flipH="1">
            <a:off x="7564734" y="1399309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直線コネクタ 681"/>
          <xdr:cNvCxnSpPr/>
        </xdr:nvCxnSpPr>
        <xdr:spPr>
          <a:xfrm flipH="1">
            <a:off x="7563317" y="1446042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直線コネクタ 682"/>
          <xdr:cNvCxnSpPr/>
        </xdr:nvCxnSpPr>
        <xdr:spPr>
          <a:xfrm flipH="1">
            <a:off x="7565384" y="958048"/>
            <a:ext cx="1" cy="41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直線コネクタ 683"/>
          <xdr:cNvCxnSpPr/>
        </xdr:nvCxnSpPr>
        <xdr:spPr>
          <a:xfrm>
            <a:off x="7511557" y="1333819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直線コネクタ 684"/>
          <xdr:cNvCxnSpPr/>
        </xdr:nvCxnSpPr>
        <xdr:spPr>
          <a:xfrm>
            <a:off x="7538700" y="1281089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直線コネクタ 685"/>
          <xdr:cNvCxnSpPr/>
        </xdr:nvCxnSpPr>
        <xdr:spPr>
          <a:xfrm>
            <a:off x="7510888" y="1226876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直線コネクタ 686"/>
          <xdr:cNvCxnSpPr/>
        </xdr:nvCxnSpPr>
        <xdr:spPr>
          <a:xfrm flipH="1">
            <a:off x="7565196" y="1518573"/>
            <a:ext cx="1" cy="68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直線コネクタ 687"/>
          <xdr:cNvCxnSpPr/>
        </xdr:nvCxnSpPr>
        <xdr:spPr>
          <a:xfrm>
            <a:off x="7508344" y="1120712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直線コネクタ 688"/>
          <xdr:cNvCxnSpPr/>
        </xdr:nvCxnSpPr>
        <xdr:spPr>
          <a:xfrm>
            <a:off x="7510725" y="1010435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直線コネクタ 689"/>
          <xdr:cNvCxnSpPr/>
        </xdr:nvCxnSpPr>
        <xdr:spPr>
          <a:xfrm>
            <a:off x="7571344" y="904930"/>
            <a:ext cx="72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直線コネクタ 690"/>
          <xdr:cNvCxnSpPr/>
        </xdr:nvCxnSpPr>
        <xdr:spPr>
          <a:xfrm>
            <a:off x="7483832" y="904929"/>
            <a:ext cx="72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直線コネクタ 691"/>
          <xdr:cNvCxnSpPr/>
        </xdr:nvCxnSpPr>
        <xdr:spPr>
          <a:xfrm flipH="1">
            <a:off x="7564730" y="863516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直線コネクタ 692"/>
          <xdr:cNvCxnSpPr/>
        </xdr:nvCxnSpPr>
        <xdr:spPr>
          <a:xfrm flipH="1">
            <a:off x="7563313" y="910250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直線コネクタ 693"/>
          <xdr:cNvCxnSpPr/>
        </xdr:nvCxnSpPr>
        <xdr:spPr>
          <a:xfrm>
            <a:off x="7537721" y="1174688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" name="直線コネクタ 694"/>
          <xdr:cNvCxnSpPr/>
        </xdr:nvCxnSpPr>
        <xdr:spPr>
          <a:xfrm>
            <a:off x="7538169" y="1065125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直線コネクタ 695"/>
          <xdr:cNvCxnSpPr/>
        </xdr:nvCxnSpPr>
        <xdr:spPr>
          <a:xfrm>
            <a:off x="7537660" y="958284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直線コネクタ 696"/>
          <xdr:cNvCxnSpPr/>
        </xdr:nvCxnSpPr>
        <xdr:spPr>
          <a:xfrm flipH="1">
            <a:off x="7681131" y="881430"/>
            <a:ext cx="1" cy="5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" name="直線コネクタ 697"/>
          <xdr:cNvCxnSpPr/>
        </xdr:nvCxnSpPr>
        <xdr:spPr>
          <a:xfrm flipH="1">
            <a:off x="7451746" y="882033"/>
            <a:ext cx="1" cy="5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99" name="二等辺三角形 698"/>
          <xdr:cNvSpPr/>
        </xdr:nvSpPr>
        <xdr:spPr>
          <a:xfrm rot="13652954">
            <a:off x="7577582" y="848056"/>
            <a:ext cx="45719" cy="45719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00" name="二等辺三角形 699"/>
          <xdr:cNvSpPr/>
        </xdr:nvSpPr>
        <xdr:spPr>
          <a:xfrm rot="16200000">
            <a:off x="7614109" y="921406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01" name="テキスト ボックス 685"/>
          <xdr:cNvSpPr txBox="1"/>
        </xdr:nvSpPr>
        <xdr:spPr>
          <a:xfrm>
            <a:off x="7633309" y="90228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130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702" name="二等辺三角形 701"/>
          <xdr:cNvSpPr/>
        </xdr:nvSpPr>
        <xdr:spPr>
          <a:xfrm rot="16200000">
            <a:off x="7615443" y="1079800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03" name="二等辺三角形 702"/>
          <xdr:cNvSpPr/>
        </xdr:nvSpPr>
        <xdr:spPr>
          <a:xfrm rot="16200000">
            <a:off x="7629338" y="1244771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04" name="二等辺三角形 703"/>
          <xdr:cNvSpPr/>
        </xdr:nvSpPr>
        <xdr:spPr>
          <a:xfrm rot="16200000">
            <a:off x="7615443" y="1561283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05" name="二等辺三角形 704"/>
          <xdr:cNvSpPr/>
        </xdr:nvSpPr>
        <xdr:spPr>
          <a:xfrm rot="16200000">
            <a:off x="7615210" y="1738795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06" name="テキスト ボックス 690"/>
          <xdr:cNvSpPr txBox="1"/>
        </xdr:nvSpPr>
        <xdr:spPr>
          <a:xfrm>
            <a:off x="7630493" y="106091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140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707" name="テキスト ボックス 691"/>
          <xdr:cNvSpPr txBox="1"/>
        </xdr:nvSpPr>
        <xdr:spPr>
          <a:xfrm>
            <a:off x="7632255" y="1204729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150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708" name="二等辺三角形 707"/>
          <xdr:cNvSpPr/>
        </xdr:nvSpPr>
        <xdr:spPr>
          <a:xfrm rot="16200000">
            <a:off x="7630452" y="1401780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09" name="テキスト ボックス 693"/>
          <xdr:cNvSpPr txBox="1"/>
        </xdr:nvSpPr>
        <xdr:spPr>
          <a:xfrm>
            <a:off x="7630429" y="1365975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160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710" name="テキスト ボックス 694"/>
          <xdr:cNvSpPr txBox="1"/>
        </xdr:nvSpPr>
        <xdr:spPr>
          <a:xfrm>
            <a:off x="7630493" y="1539676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170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711" name="テキスト ボックス 695"/>
          <xdr:cNvSpPr txBox="1"/>
        </xdr:nvSpPr>
        <xdr:spPr>
          <a:xfrm>
            <a:off x="7636097" y="1719921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180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712" name="テキスト ボックス 696"/>
          <xdr:cNvSpPr txBox="1"/>
        </xdr:nvSpPr>
        <xdr:spPr>
          <a:xfrm>
            <a:off x="7634263" y="1913540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190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713" name="テキスト ボックス 697"/>
          <xdr:cNvSpPr txBox="1"/>
        </xdr:nvSpPr>
        <xdr:spPr>
          <a:xfrm>
            <a:off x="7233023" y="2117275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200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714" name="二等辺三角形 713"/>
          <xdr:cNvSpPr/>
        </xdr:nvSpPr>
        <xdr:spPr>
          <a:xfrm rot="16200000">
            <a:off x="7613468" y="1935660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15" name="二等辺三角形 714"/>
          <xdr:cNvSpPr/>
        </xdr:nvSpPr>
        <xdr:spPr>
          <a:xfrm rot="5400000">
            <a:off x="7433837" y="2152904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7</xdr:col>
      <xdr:colOff>11906</xdr:colOff>
      <xdr:row>48</xdr:row>
      <xdr:rowOff>3</xdr:rowOff>
    </xdr:from>
    <xdr:to>
      <xdr:col>10</xdr:col>
      <xdr:colOff>277687</xdr:colOff>
      <xdr:row>59</xdr:row>
      <xdr:rowOff>69335</xdr:rowOff>
    </xdr:to>
    <xdr:grpSp>
      <xdr:nvGrpSpPr>
        <xdr:cNvPr id="767" name="グループ化 766"/>
        <xdr:cNvGrpSpPr/>
      </xdr:nvGrpSpPr>
      <xdr:grpSpPr>
        <a:xfrm>
          <a:off x="4173598" y="8843599"/>
          <a:ext cx="2002262" cy="2076909"/>
          <a:chOff x="6633293" y="686180"/>
          <a:chExt cx="1607294" cy="1615761"/>
        </a:xfrm>
      </xdr:grpSpPr>
      <xdr:sp macro="" textlink="">
        <xdr:nvSpPr>
          <xdr:cNvPr id="768" name="テキスト ボックス 643"/>
          <xdr:cNvSpPr txBox="1"/>
        </xdr:nvSpPr>
        <xdr:spPr>
          <a:xfrm>
            <a:off x="7542170" y="75165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44546A"/>
                </a:solidFill>
              </a:rPr>
              <a:t>124</a:t>
            </a:r>
            <a:endParaRPr kumimoji="1" lang="ja-JP" altLang="en-US" sz="600">
              <a:solidFill>
                <a:srgbClr val="44546A"/>
              </a:solidFill>
            </a:endParaRPr>
          </a:p>
        </xdr:txBody>
      </xdr:sp>
      <xdr:sp macro="" textlink="">
        <xdr:nvSpPr>
          <xdr:cNvPr id="769" name="テキスト ボックス 644"/>
          <xdr:cNvSpPr txBox="1"/>
        </xdr:nvSpPr>
        <xdr:spPr>
          <a:xfrm>
            <a:off x="7208221" y="686180"/>
            <a:ext cx="428322" cy="1692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kumimoji="1" lang="en-US" altLang="ja-JP" sz="500"/>
              <a:t>12Mill up</a:t>
            </a:r>
            <a:endParaRPr kumimoji="1" lang="ja-JP" altLang="en-US" sz="500"/>
          </a:p>
        </xdr:txBody>
      </xdr:sp>
      <xdr:cxnSp macro="">
        <xdr:nvCxnSpPr>
          <xdr:cNvPr id="770" name="直線コネクタ 769"/>
          <xdr:cNvCxnSpPr/>
        </xdr:nvCxnSpPr>
        <xdr:spPr>
          <a:xfrm flipH="1">
            <a:off x="7560884" y="732858"/>
            <a:ext cx="1" cy="72000"/>
          </a:xfrm>
          <a:prstGeom prst="line">
            <a:avLst/>
          </a:prstGeom>
          <a:noFill/>
          <a:ln w="317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71" name="円/楕円 770"/>
          <xdr:cNvSpPr/>
        </xdr:nvSpPr>
        <xdr:spPr>
          <a:xfrm>
            <a:off x="6633293" y="710853"/>
            <a:ext cx="1512000" cy="1512000"/>
          </a:xfrm>
          <a:prstGeom prst="ellipse">
            <a:avLst/>
          </a:prstGeom>
          <a:noFill/>
          <a:ln w="635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72" name="テキスト ボックス 647"/>
          <xdr:cNvSpPr txBox="1"/>
        </xdr:nvSpPr>
        <xdr:spPr>
          <a:xfrm>
            <a:off x="7902033" y="1356466"/>
            <a:ext cx="338554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kumimoji="1" lang="en-US" altLang="ja-JP" sz="600"/>
              <a:t>×24</a:t>
            </a:r>
            <a:endParaRPr kumimoji="1" lang="ja-JP" altLang="en-US" sz="600"/>
          </a:p>
        </xdr:txBody>
      </xdr:sp>
      <xdr:grpSp>
        <xdr:nvGrpSpPr>
          <xdr:cNvPr id="773" name="グループ化 772"/>
          <xdr:cNvGrpSpPr/>
        </xdr:nvGrpSpPr>
        <xdr:grpSpPr>
          <a:xfrm>
            <a:off x="6770281" y="767523"/>
            <a:ext cx="681553" cy="1395146"/>
            <a:chOff x="6770281" y="767523"/>
            <a:chExt cx="681553" cy="1395146"/>
          </a:xfrm>
        </xdr:grpSpPr>
        <xdr:cxnSp macro="">
          <xdr:nvCxnSpPr>
            <xdr:cNvPr id="827" name="直線コネクタ 826"/>
            <xdr:cNvCxnSpPr/>
          </xdr:nvCxnSpPr>
          <xdr:spPr>
            <a:xfrm flipH="1">
              <a:off x="7111496" y="1226669"/>
              <a:ext cx="1" cy="9360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8" name="直線コネクタ 827"/>
            <xdr:cNvCxnSpPr/>
          </xdr:nvCxnSpPr>
          <xdr:spPr>
            <a:xfrm>
              <a:off x="7057495" y="1399352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9" name="直線コネクタ 828"/>
            <xdr:cNvCxnSpPr/>
          </xdr:nvCxnSpPr>
          <xdr:spPr>
            <a:xfrm>
              <a:off x="7082695" y="1474512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0" name="直線コネクタ 829"/>
            <xdr:cNvCxnSpPr/>
          </xdr:nvCxnSpPr>
          <xdr:spPr>
            <a:xfrm>
              <a:off x="7020497" y="1834376"/>
              <a:ext cx="180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1" name="直線コネクタ 830"/>
            <xdr:cNvCxnSpPr/>
          </xdr:nvCxnSpPr>
          <xdr:spPr>
            <a:xfrm>
              <a:off x="7057495" y="1544131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2" name="直線コネクタ 831"/>
            <xdr:cNvCxnSpPr/>
          </xdr:nvCxnSpPr>
          <xdr:spPr>
            <a:xfrm>
              <a:off x="7081200" y="1619731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3" name="直線コネクタ 832"/>
            <xdr:cNvCxnSpPr/>
          </xdr:nvCxnSpPr>
          <xdr:spPr>
            <a:xfrm>
              <a:off x="7057495" y="1694810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4" name="直線コネクタ 833"/>
            <xdr:cNvCxnSpPr/>
          </xdr:nvCxnSpPr>
          <xdr:spPr>
            <a:xfrm>
              <a:off x="7082622" y="1330653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5" name="直線コネクタ 834"/>
            <xdr:cNvCxnSpPr/>
          </xdr:nvCxnSpPr>
          <xdr:spPr>
            <a:xfrm>
              <a:off x="7057495" y="1256185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6" name="直線コネクタ 835"/>
            <xdr:cNvCxnSpPr/>
          </xdr:nvCxnSpPr>
          <xdr:spPr>
            <a:xfrm>
              <a:off x="7082446" y="1762893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7" name="直線コネクタ 836"/>
            <xdr:cNvCxnSpPr/>
          </xdr:nvCxnSpPr>
          <xdr:spPr>
            <a:xfrm>
              <a:off x="7057495" y="1976701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8" name="直線コネクタ 837"/>
            <xdr:cNvCxnSpPr/>
          </xdr:nvCxnSpPr>
          <xdr:spPr>
            <a:xfrm>
              <a:off x="7082446" y="1907567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9" name="直線コネクタ 838"/>
            <xdr:cNvCxnSpPr/>
          </xdr:nvCxnSpPr>
          <xdr:spPr>
            <a:xfrm>
              <a:off x="7080771" y="2051427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0" name="直線コネクタ 839"/>
            <xdr:cNvCxnSpPr/>
          </xdr:nvCxnSpPr>
          <xdr:spPr>
            <a:xfrm>
              <a:off x="7057495" y="2121722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1" name="直線コネクタ 840"/>
            <xdr:cNvCxnSpPr/>
          </xdr:nvCxnSpPr>
          <xdr:spPr>
            <a:xfrm>
              <a:off x="7118246" y="1113266"/>
              <a:ext cx="54000" cy="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2" name="直線コネクタ 841"/>
            <xdr:cNvCxnSpPr/>
          </xdr:nvCxnSpPr>
          <xdr:spPr>
            <a:xfrm>
              <a:off x="7046234" y="1113267"/>
              <a:ext cx="54000" cy="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3" name="直線コネクタ 842"/>
            <xdr:cNvCxnSpPr/>
          </xdr:nvCxnSpPr>
          <xdr:spPr>
            <a:xfrm flipH="1">
              <a:off x="7108543" y="1050233"/>
              <a:ext cx="1" cy="5400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4" name="直線コネクタ 843"/>
            <xdr:cNvCxnSpPr/>
          </xdr:nvCxnSpPr>
          <xdr:spPr>
            <a:xfrm flipH="1">
              <a:off x="7107824" y="1120712"/>
              <a:ext cx="1" cy="5400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5" name="直線コネクタ 844"/>
            <xdr:cNvCxnSpPr/>
          </xdr:nvCxnSpPr>
          <xdr:spPr>
            <a:xfrm flipH="1">
              <a:off x="7110001" y="767523"/>
              <a:ext cx="1" cy="2340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6" name="直線コネクタ 845"/>
            <xdr:cNvCxnSpPr/>
          </xdr:nvCxnSpPr>
          <xdr:spPr>
            <a:xfrm>
              <a:off x="7056000" y="971396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7" name="直線コネクタ 846"/>
            <xdr:cNvCxnSpPr/>
          </xdr:nvCxnSpPr>
          <xdr:spPr>
            <a:xfrm>
              <a:off x="7081416" y="899618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8" name="直線コネクタ 847"/>
            <xdr:cNvCxnSpPr/>
          </xdr:nvCxnSpPr>
          <xdr:spPr>
            <a:xfrm>
              <a:off x="7055831" y="824293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49" name="二等辺三角形 848"/>
            <xdr:cNvSpPr/>
          </xdr:nvSpPr>
          <xdr:spPr>
            <a:xfrm rot="5400000">
              <a:off x="7012800" y="992397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50" name="テキスト ボックス 725"/>
            <xdr:cNvSpPr txBox="1"/>
          </xdr:nvSpPr>
          <xdr:spPr>
            <a:xfrm>
              <a:off x="6826318" y="975065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40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851" name="二等辺三角形 850"/>
            <xdr:cNvSpPr/>
          </xdr:nvSpPr>
          <xdr:spPr>
            <a:xfrm rot="5400000">
              <a:off x="7012800" y="1131303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52" name="テキスト ボックス 727"/>
            <xdr:cNvSpPr txBox="1"/>
          </xdr:nvSpPr>
          <xdr:spPr>
            <a:xfrm>
              <a:off x="6820160" y="1118686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60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grpSp>
          <xdr:nvGrpSpPr>
            <xdr:cNvPr id="853" name="グループ化 852"/>
            <xdr:cNvGrpSpPr/>
          </xdr:nvGrpSpPr>
          <xdr:grpSpPr>
            <a:xfrm rot="10800000">
              <a:off x="7131672" y="1382807"/>
              <a:ext cx="316587" cy="184666"/>
              <a:chOff x="4572941" y="939471"/>
              <a:chExt cx="316587" cy="184666"/>
            </a:xfrm>
          </xdr:grpSpPr>
          <xdr:sp macro="" textlink="">
            <xdr:nvSpPr>
              <xdr:cNvPr id="874" name="二等辺三角形 873"/>
              <xdr:cNvSpPr/>
            </xdr:nvSpPr>
            <xdr:spPr>
              <a:xfrm rot="5400000">
                <a:off x="4817528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875" name="テキスト ボックス 750"/>
              <xdr:cNvSpPr txBox="1"/>
            </xdr:nvSpPr>
            <xdr:spPr>
              <a:xfrm rot="10800000">
                <a:off x="4572941" y="939471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kumimoji="1" lang="en-US" altLang="ja-JP" sz="600">
                    <a:solidFill>
                      <a:srgbClr val="44546A"/>
                    </a:solidFill>
                  </a:rPr>
                  <a:t>10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sp macro="" textlink="">
          <xdr:nvSpPr>
            <xdr:cNvPr id="854" name="二等辺三角形 853"/>
            <xdr:cNvSpPr/>
          </xdr:nvSpPr>
          <xdr:spPr>
            <a:xfrm rot="5400000">
              <a:off x="7012800" y="1524444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55" name="テキスト ボックス 730"/>
            <xdr:cNvSpPr txBox="1"/>
          </xdr:nvSpPr>
          <xdr:spPr>
            <a:xfrm>
              <a:off x="6822401" y="1507111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9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856" name="二等辺三角形 855"/>
            <xdr:cNvSpPr/>
          </xdr:nvSpPr>
          <xdr:spPr>
            <a:xfrm rot="5400000">
              <a:off x="7012800" y="1378511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57" name="テキスト ボックス 732"/>
            <xdr:cNvSpPr txBox="1"/>
          </xdr:nvSpPr>
          <xdr:spPr>
            <a:xfrm>
              <a:off x="6823240" y="1356462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8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858" name="二等辺三角形 857"/>
            <xdr:cNvSpPr/>
          </xdr:nvSpPr>
          <xdr:spPr>
            <a:xfrm rot="5400000">
              <a:off x="7012800" y="1249748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59" name="テキスト ボックス 734"/>
            <xdr:cNvSpPr txBox="1"/>
          </xdr:nvSpPr>
          <xdr:spPr>
            <a:xfrm>
              <a:off x="6820160" y="1234598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70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860" name="二等辺三角形 859"/>
            <xdr:cNvSpPr/>
          </xdr:nvSpPr>
          <xdr:spPr>
            <a:xfrm rot="5400000">
              <a:off x="7037237" y="1998778"/>
              <a:ext cx="36000" cy="72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61" name="テキスト ボックス 736"/>
            <xdr:cNvSpPr txBox="1"/>
          </xdr:nvSpPr>
          <xdr:spPr>
            <a:xfrm>
              <a:off x="6839155" y="1967572"/>
              <a:ext cx="324982" cy="18626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12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862" name="二等辺三角形 861"/>
            <xdr:cNvSpPr/>
          </xdr:nvSpPr>
          <xdr:spPr>
            <a:xfrm rot="5400000">
              <a:off x="7012800" y="1822215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63" name="テキスト ボックス 738"/>
            <xdr:cNvSpPr txBox="1"/>
          </xdr:nvSpPr>
          <xdr:spPr>
            <a:xfrm>
              <a:off x="6793935" y="1805924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11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864" name="二等辺三角形 863"/>
            <xdr:cNvSpPr/>
          </xdr:nvSpPr>
          <xdr:spPr>
            <a:xfrm rot="5400000">
              <a:off x="7012800" y="1662019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65" name="テキスト ボックス 740"/>
            <xdr:cNvSpPr txBox="1"/>
          </xdr:nvSpPr>
          <xdr:spPr>
            <a:xfrm>
              <a:off x="6793791" y="1643086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10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866" name="二等辺三角形 865"/>
            <xdr:cNvSpPr/>
          </xdr:nvSpPr>
          <xdr:spPr>
            <a:xfrm rot="5400000">
              <a:off x="6956539" y="1055182"/>
              <a:ext cx="36000" cy="108000"/>
            </a:xfrm>
            <a:prstGeom prst="triangle">
              <a:avLst/>
            </a:prstGeom>
            <a:solidFill>
              <a:srgbClr val="00206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grpSp>
          <xdr:nvGrpSpPr>
            <xdr:cNvPr id="867" name="グループ化 866"/>
            <xdr:cNvGrpSpPr/>
          </xdr:nvGrpSpPr>
          <xdr:grpSpPr>
            <a:xfrm rot="10800000">
              <a:off x="7129974" y="1017431"/>
              <a:ext cx="319206" cy="184666"/>
              <a:chOff x="4581559" y="940892"/>
              <a:chExt cx="319206" cy="184666"/>
            </a:xfrm>
          </xdr:grpSpPr>
          <xdr:sp macro="" textlink="">
            <xdr:nvSpPr>
              <xdr:cNvPr id="872" name="二等辺三角形 871"/>
              <xdr:cNvSpPr/>
            </xdr:nvSpPr>
            <xdr:spPr>
              <a:xfrm rot="5400000">
                <a:off x="4828765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>
                  <a:solidFill>
                    <a:srgbClr val="44546A"/>
                  </a:solidFill>
                </a:endParaRPr>
              </a:p>
            </xdr:txBody>
          </xdr:sp>
          <xdr:sp macro="" textlink="">
            <xdr:nvSpPr>
              <xdr:cNvPr id="873" name="テキスト ボックス 748"/>
              <xdr:cNvSpPr txBox="1"/>
            </xdr:nvSpPr>
            <xdr:spPr>
              <a:xfrm rot="10800000">
                <a:off x="4581559" y="940892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lang="en-US" altLang="ja-JP" sz="600">
                    <a:solidFill>
                      <a:srgbClr val="44546A"/>
                    </a:solidFill>
                  </a:rPr>
                  <a:t>2</a:t>
                </a:r>
                <a:r>
                  <a:rPr kumimoji="1" lang="en-US" altLang="ja-JP" sz="600">
                    <a:solidFill>
                      <a:srgbClr val="44546A"/>
                    </a:solidFill>
                  </a:rPr>
                  <a:t>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grpSp>
          <xdr:nvGrpSpPr>
            <xdr:cNvPr id="868" name="グループ化 867"/>
            <xdr:cNvGrpSpPr/>
          </xdr:nvGrpSpPr>
          <xdr:grpSpPr>
            <a:xfrm rot="10800000">
              <a:off x="7133048" y="958139"/>
              <a:ext cx="318786" cy="184666"/>
              <a:chOff x="4568781" y="943593"/>
              <a:chExt cx="318786" cy="184666"/>
            </a:xfrm>
          </xdr:grpSpPr>
          <xdr:sp macro="" textlink="">
            <xdr:nvSpPr>
              <xdr:cNvPr id="870" name="二等辺三角形 869"/>
              <xdr:cNvSpPr/>
            </xdr:nvSpPr>
            <xdr:spPr>
              <a:xfrm rot="5400000">
                <a:off x="4815567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>
                  <a:solidFill>
                    <a:srgbClr val="44546A"/>
                  </a:solidFill>
                </a:endParaRPr>
              </a:p>
            </xdr:txBody>
          </xdr:sp>
          <xdr:sp macro="" textlink="">
            <xdr:nvSpPr>
              <xdr:cNvPr id="871" name="テキスト ボックス 746"/>
              <xdr:cNvSpPr txBox="1"/>
            </xdr:nvSpPr>
            <xdr:spPr>
              <a:xfrm rot="10800000">
                <a:off x="4568781" y="943593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lang="en-US" altLang="ja-JP" sz="600">
                    <a:solidFill>
                      <a:srgbClr val="44546A"/>
                    </a:solidFill>
                  </a:rPr>
                  <a:t>3</a:t>
                </a:r>
                <a:r>
                  <a:rPr kumimoji="1" lang="en-US" altLang="ja-JP" sz="600">
                    <a:solidFill>
                      <a:srgbClr val="44546A"/>
                    </a:solidFill>
                  </a:rPr>
                  <a:t>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sp macro="" textlink="">
          <xdr:nvSpPr>
            <xdr:cNvPr id="869" name="テキスト ボックス 744"/>
            <xdr:cNvSpPr txBox="1"/>
          </xdr:nvSpPr>
          <xdr:spPr>
            <a:xfrm>
              <a:off x="6770281" y="1042565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44546A"/>
                  </a:solidFill>
                </a:rPr>
                <a:t>50</a:t>
              </a:r>
              <a:endParaRPr kumimoji="1" lang="ja-JP" altLang="en-US" sz="600">
                <a:solidFill>
                  <a:srgbClr val="44546A"/>
                </a:solidFill>
              </a:endParaRPr>
            </a:p>
          </xdr:txBody>
        </xdr:sp>
      </xdr:grpSp>
      <xdr:grpSp>
        <xdr:nvGrpSpPr>
          <xdr:cNvPr id="774" name="グループ化 773"/>
          <xdr:cNvGrpSpPr/>
        </xdr:nvGrpSpPr>
        <xdr:grpSpPr>
          <a:xfrm rot="10800000">
            <a:off x="7180082" y="2045287"/>
            <a:ext cx="310815" cy="184666"/>
            <a:chOff x="4580424" y="942502"/>
            <a:chExt cx="310815" cy="184666"/>
          </a:xfrm>
        </xdr:grpSpPr>
        <xdr:sp macro="" textlink="">
          <xdr:nvSpPr>
            <xdr:cNvPr id="825" name="二等辺三角形 824"/>
            <xdr:cNvSpPr/>
          </xdr:nvSpPr>
          <xdr:spPr>
            <a:xfrm rot="5400000">
              <a:off x="4837239" y="1017241"/>
              <a:ext cx="36000" cy="72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26" name="テキスト ボックス 701"/>
            <xdr:cNvSpPr txBox="1"/>
          </xdr:nvSpPr>
          <xdr:spPr>
            <a:xfrm rot="10800000">
              <a:off x="4580424" y="942502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124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</xdr:grpSp>
      <xdr:cxnSp macro="">
        <xdr:nvCxnSpPr>
          <xdr:cNvPr id="775" name="直線コネクタ 774"/>
          <xdr:cNvCxnSpPr/>
        </xdr:nvCxnSpPr>
        <xdr:spPr>
          <a:xfrm>
            <a:off x="7508507" y="2193982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直線コネクタ 775"/>
          <xdr:cNvCxnSpPr/>
        </xdr:nvCxnSpPr>
        <xdr:spPr>
          <a:xfrm>
            <a:off x="7538400" y="1599497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" name="直線コネクタ 776"/>
          <xdr:cNvCxnSpPr/>
        </xdr:nvCxnSpPr>
        <xdr:spPr>
          <a:xfrm>
            <a:off x="7471788" y="1977190"/>
            <a:ext cx="180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直線コネクタ 777"/>
          <xdr:cNvCxnSpPr/>
        </xdr:nvCxnSpPr>
        <xdr:spPr>
          <a:xfrm>
            <a:off x="7510888" y="1545761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" name="直線コネクタ 778"/>
          <xdr:cNvCxnSpPr/>
        </xdr:nvCxnSpPr>
        <xdr:spPr>
          <a:xfrm>
            <a:off x="7538400" y="170641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" name="直線コネクタ 779"/>
          <xdr:cNvCxnSpPr/>
        </xdr:nvCxnSpPr>
        <xdr:spPr>
          <a:xfrm>
            <a:off x="7508788" y="1653743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" name="直線コネクタ 780"/>
          <xdr:cNvCxnSpPr/>
        </xdr:nvCxnSpPr>
        <xdr:spPr>
          <a:xfrm>
            <a:off x="7538400" y="2137922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" name="直線コネクタ 781"/>
          <xdr:cNvCxnSpPr/>
        </xdr:nvCxnSpPr>
        <xdr:spPr>
          <a:xfrm>
            <a:off x="7508507" y="2084419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直線コネクタ 782"/>
          <xdr:cNvCxnSpPr/>
        </xdr:nvCxnSpPr>
        <xdr:spPr>
          <a:xfrm>
            <a:off x="7538400" y="181416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直線コネクタ 783"/>
          <xdr:cNvCxnSpPr/>
        </xdr:nvCxnSpPr>
        <xdr:spPr>
          <a:xfrm>
            <a:off x="7508788" y="1761433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直線コネクタ 784"/>
          <xdr:cNvCxnSpPr/>
        </xdr:nvCxnSpPr>
        <xdr:spPr>
          <a:xfrm>
            <a:off x="7538400" y="192223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直線コネクタ 785"/>
          <xdr:cNvCxnSpPr/>
        </xdr:nvCxnSpPr>
        <xdr:spPr>
          <a:xfrm>
            <a:off x="7538400" y="2030420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直線コネクタ 786"/>
          <xdr:cNvCxnSpPr/>
        </xdr:nvCxnSpPr>
        <xdr:spPr>
          <a:xfrm>
            <a:off x="7508788" y="1870567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" name="直線コネクタ 787"/>
          <xdr:cNvCxnSpPr/>
        </xdr:nvCxnSpPr>
        <xdr:spPr>
          <a:xfrm>
            <a:off x="7572046" y="1440722"/>
            <a:ext cx="36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直線コネクタ 788"/>
          <xdr:cNvCxnSpPr/>
        </xdr:nvCxnSpPr>
        <xdr:spPr>
          <a:xfrm>
            <a:off x="7522630" y="1440721"/>
            <a:ext cx="36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直線コネクタ 789"/>
          <xdr:cNvCxnSpPr/>
        </xdr:nvCxnSpPr>
        <xdr:spPr>
          <a:xfrm flipH="1">
            <a:off x="7564734" y="1399309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直線コネクタ 790"/>
          <xdr:cNvCxnSpPr/>
        </xdr:nvCxnSpPr>
        <xdr:spPr>
          <a:xfrm flipH="1">
            <a:off x="7563317" y="1446042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直線コネクタ 791"/>
          <xdr:cNvCxnSpPr/>
        </xdr:nvCxnSpPr>
        <xdr:spPr>
          <a:xfrm flipH="1">
            <a:off x="7565384" y="958048"/>
            <a:ext cx="1" cy="41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直線コネクタ 792"/>
          <xdr:cNvCxnSpPr/>
        </xdr:nvCxnSpPr>
        <xdr:spPr>
          <a:xfrm>
            <a:off x="7511557" y="1333819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直線コネクタ 793"/>
          <xdr:cNvCxnSpPr/>
        </xdr:nvCxnSpPr>
        <xdr:spPr>
          <a:xfrm>
            <a:off x="7538700" y="1281089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直線コネクタ 794"/>
          <xdr:cNvCxnSpPr/>
        </xdr:nvCxnSpPr>
        <xdr:spPr>
          <a:xfrm>
            <a:off x="7510888" y="1226876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直線コネクタ 795"/>
          <xdr:cNvCxnSpPr/>
        </xdr:nvCxnSpPr>
        <xdr:spPr>
          <a:xfrm flipH="1">
            <a:off x="7565196" y="1518573"/>
            <a:ext cx="1" cy="68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" name="直線コネクタ 796"/>
          <xdr:cNvCxnSpPr/>
        </xdr:nvCxnSpPr>
        <xdr:spPr>
          <a:xfrm>
            <a:off x="7508344" y="1120712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" name="直線コネクタ 797"/>
          <xdr:cNvCxnSpPr/>
        </xdr:nvCxnSpPr>
        <xdr:spPr>
          <a:xfrm>
            <a:off x="7510725" y="1010435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直線コネクタ 798"/>
          <xdr:cNvCxnSpPr/>
        </xdr:nvCxnSpPr>
        <xdr:spPr>
          <a:xfrm>
            <a:off x="7571344" y="904930"/>
            <a:ext cx="72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" name="直線コネクタ 799"/>
          <xdr:cNvCxnSpPr/>
        </xdr:nvCxnSpPr>
        <xdr:spPr>
          <a:xfrm>
            <a:off x="7483832" y="904929"/>
            <a:ext cx="72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" name="直線コネクタ 800"/>
          <xdr:cNvCxnSpPr/>
        </xdr:nvCxnSpPr>
        <xdr:spPr>
          <a:xfrm flipH="1">
            <a:off x="7564730" y="863516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直線コネクタ 801"/>
          <xdr:cNvCxnSpPr/>
        </xdr:nvCxnSpPr>
        <xdr:spPr>
          <a:xfrm flipH="1">
            <a:off x="7563313" y="910250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" name="直線コネクタ 802"/>
          <xdr:cNvCxnSpPr/>
        </xdr:nvCxnSpPr>
        <xdr:spPr>
          <a:xfrm>
            <a:off x="7537721" y="1174688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" name="直線コネクタ 803"/>
          <xdr:cNvCxnSpPr/>
        </xdr:nvCxnSpPr>
        <xdr:spPr>
          <a:xfrm>
            <a:off x="7538169" y="1065125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" name="直線コネクタ 804"/>
          <xdr:cNvCxnSpPr/>
        </xdr:nvCxnSpPr>
        <xdr:spPr>
          <a:xfrm>
            <a:off x="7537660" y="958284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" name="直線コネクタ 805"/>
          <xdr:cNvCxnSpPr/>
        </xdr:nvCxnSpPr>
        <xdr:spPr>
          <a:xfrm flipH="1">
            <a:off x="7681131" y="881430"/>
            <a:ext cx="1" cy="5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" name="直線コネクタ 806"/>
          <xdr:cNvCxnSpPr/>
        </xdr:nvCxnSpPr>
        <xdr:spPr>
          <a:xfrm flipH="1">
            <a:off x="7451746" y="882033"/>
            <a:ext cx="1" cy="5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8" name="二等辺三角形 807"/>
          <xdr:cNvSpPr/>
        </xdr:nvSpPr>
        <xdr:spPr>
          <a:xfrm rot="13652954">
            <a:off x="7577582" y="848056"/>
            <a:ext cx="45719" cy="45719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09" name="二等辺三角形 808"/>
          <xdr:cNvSpPr/>
        </xdr:nvSpPr>
        <xdr:spPr>
          <a:xfrm rot="16200000">
            <a:off x="7614109" y="921406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10" name="テキスト ボックス 685"/>
          <xdr:cNvSpPr txBox="1"/>
        </xdr:nvSpPr>
        <xdr:spPr>
          <a:xfrm>
            <a:off x="7633309" y="90228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130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811" name="二等辺三角形 810"/>
          <xdr:cNvSpPr/>
        </xdr:nvSpPr>
        <xdr:spPr>
          <a:xfrm rot="16200000">
            <a:off x="7615443" y="1079800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12" name="二等辺三角形 811"/>
          <xdr:cNvSpPr/>
        </xdr:nvSpPr>
        <xdr:spPr>
          <a:xfrm rot="16200000">
            <a:off x="7629338" y="1244771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13" name="二等辺三角形 812"/>
          <xdr:cNvSpPr/>
        </xdr:nvSpPr>
        <xdr:spPr>
          <a:xfrm rot="16200000">
            <a:off x="7615443" y="1561283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14" name="二等辺三角形 813"/>
          <xdr:cNvSpPr/>
        </xdr:nvSpPr>
        <xdr:spPr>
          <a:xfrm rot="16200000">
            <a:off x="7615210" y="1738795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15" name="テキスト ボックス 690"/>
          <xdr:cNvSpPr txBox="1"/>
        </xdr:nvSpPr>
        <xdr:spPr>
          <a:xfrm>
            <a:off x="7630493" y="106091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140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816" name="テキスト ボックス 691"/>
          <xdr:cNvSpPr txBox="1"/>
        </xdr:nvSpPr>
        <xdr:spPr>
          <a:xfrm>
            <a:off x="7632255" y="1204729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150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817" name="二等辺三角形 816"/>
          <xdr:cNvSpPr/>
        </xdr:nvSpPr>
        <xdr:spPr>
          <a:xfrm rot="16200000">
            <a:off x="7630452" y="1401780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18" name="テキスト ボックス 693"/>
          <xdr:cNvSpPr txBox="1"/>
        </xdr:nvSpPr>
        <xdr:spPr>
          <a:xfrm>
            <a:off x="7630429" y="1365975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160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819" name="テキスト ボックス 694"/>
          <xdr:cNvSpPr txBox="1"/>
        </xdr:nvSpPr>
        <xdr:spPr>
          <a:xfrm>
            <a:off x="7630493" y="1539676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170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820" name="テキスト ボックス 695"/>
          <xdr:cNvSpPr txBox="1"/>
        </xdr:nvSpPr>
        <xdr:spPr>
          <a:xfrm>
            <a:off x="7636097" y="1719921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180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821" name="テキスト ボックス 696"/>
          <xdr:cNvSpPr txBox="1"/>
        </xdr:nvSpPr>
        <xdr:spPr>
          <a:xfrm>
            <a:off x="7634263" y="1913540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190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822" name="テキスト ボックス 697"/>
          <xdr:cNvSpPr txBox="1"/>
        </xdr:nvSpPr>
        <xdr:spPr>
          <a:xfrm>
            <a:off x="7238905" y="2117275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200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823" name="二等辺三角形 822"/>
          <xdr:cNvSpPr/>
        </xdr:nvSpPr>
        <xdr:spPr>
          <a:xfrm rot="16200000">
            <a:off x="7613468" y="1935660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24" name="二等辺三角形 823"/>
          <xdr:cNvSpPr/>
        </xdr:nvSpPr>
        <xdr:spPr>
          <a:xfrm rot="5400000">
            <a:off x="7433837" y="2152904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7</xdr:col>
      <xdr:colOff>11906</xdr:colOff>
      <xdr:row>48</xdr:row>
      <xdr:rowOff>3</xdr:rowOff>
    </xdr:from>
    <xdr:to>
      <xdr:col>10</xdr:col>
      <xdr:colOff>277687</xdr:colOff>
      <xdr:row>59</xdr:row>
      <xdr:rowOff>69335</xdr:rowOff>
    </xdr:to>
    <xdr:grpSp>
      <xdr:nvGrpSpPr>
        <xdr:cNvPr id="220" name="グループ化 219"/>
        <xdr:cNvGrpSpPr/>
      </xdr:nvGrpSpPr>
      <xdr:grpSpPr>
        <a:xfrm>
          <a:off x="4173598" y="8843599"/>
          <a:ext cx="2002262" cy="2076909"/>
          <a:chOff x="6633293" y="686180"/>
          <a:chExt cx="1607294" cy="1615761"/>
        </a:xfrm>
      </xdr:grpSpPr>
      <xdr:sp macro="" textlink="">
        <xdr:nvSpPr>
          <xdr:cNvPr id="221" name="テキスト ボックス 643"/>
          <xdr:cNvSpPr txBox="1"/>
        </xdr:nvSpPr>
        <xdr:spPr>
          <a:xfrm>
            <a:off x="7542170" y="75165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44546A"/>
                </a:solidFill>
              </a:rPr>
              <a:t>124</a:t>
            </a:r>
            <a:endParaRPr kumimoji="1" lang="ja-JP" altLang="en-US" sz="600">
              <a:solidFill>
                <a:srgbClr val="44546A"/>
              </a:solidFill>
            </a:endParaRPr>
          </a:p>
        </xdr:txBody>
      </xdr:sp>
      <xdr:sp macro="" textlink="">
        <xdr:nvSpPr>
          <xdr:cNvPr id="222" name="テキスト ボックス 644"/>
          <xdr:cNvSpPr txBox="1"/>
        </xdr:nvSpPr>
        <xdr:spPr>
          <a:xfrm>
            <a:off x="7208221" y="686180"/>
            <a:ext cx="428322" cy="1692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kumimoji="1" lang="en-US" altLang="ja-JP" sz="500"/>
              <a:t>12Mill up</a:t>
            </a:r>
            <a:endParaRPr kumimoji="1" lang="ja-JP" altLang="en-US" sz="500"/>
          </a:p>
        </xdr:txBody>
      </xdr:sp>
      <xdr:cxnSp macro="">
        <xdr:nvCxnSpPr>
          <xdr:cNvPr id="223" name="直線コネクタ 222"/>
          <xdr:cNvCxnSpPr/>
        </xdr:nvCxnSpPr>
        <xdr:spPr>
          <a:xfrm flipH="1">
            <a:off x="7560884" y="732858"/>
            <a:ext cx="1" cy="72000"/>
          </a:xfrm>
          <a:prstGeom prst="line">
            <a:avLst/>
          </a:prstGeom>
          <a:noFill/>
          <a:ln w="317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4" name="円/楕円 223"/>
          <xdr:cNvSpPr/>
        </xdr:nvSpPr>
        <xdr:spPr>
          <a:xfrm>
            <a:off x="6633293" y="710853"/>
            <a:ext cx="1512000" cy="1512000"/>
          </a:xfrm>
          <a:prstGeom prst="ellipse">
            <a:avLst/>
          </a:prstGeom>
          <a:noFill/>
          <a:ln w="635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25" name="テキスト ボックス 647"/>
          <xdr:cNvSpPr txBox="1"/>
        </xdr:nvSpPr>
        <xdr:spPr>
          <a:xfrm>
            <a:off x="7902033" y="1356466"/>
            <a:ext cx="338554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kumimoji="1" lang="en-US" altLang="ja-JP" sz="600"/>
              <a:t>×24</a:t>
            </a:r>
            <a:endParaRPr kumimoji="1" lang="ja-JP" altLang="en-US" sz="600"/>
          </a:p>
        </xdr:txBody>
      </xdr:sp>
      <xdr:grpSp>
        <xdr:nvGrpSpPr>
          <xdr:cNvPr id="226" name="グループ化 225"/>
          <xdr:cNvGrpSpPr/>
        </xdr:nvGrpSpPr>
        <xdr:grpSpPr>
          <a:xfrm>
            <a:off x="6770281" y="767523"/>
            <a:ext cx="681553" cy="1395146"/>
            <a:chOff x="6770281" y="767523"/>
            <a:chExt cx="681553" cy="1395146"/>
          </a:xfrm>
        </xdr:grpSpPr>
        <xdr:cxnSp macro="">
          <xdr:nvCxnSpPr>
            <xdr:cNvPr id="280" name="直線コネクタ 279"/>
            <xdr:cNvCxnSpPr/>
          </xdr:nvCxnSpPr>
          <xdr:spPr>
            <a:xfrm flipH="1">
              <a:off x="7111496" y="1226669"/>
              <a:ext cx="1" cy="9360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1" name="直線コネクタ 280"/>
            <xdr:cNvCxnSpPr/>
          </xdr:nvCxnSpPr>
          <xdr:spPr>
            <a:xfrm>
              <a:off x="7057495" y="1399352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2" name="直線コネクタ 281"/>
            <xdr:cNvCxnSpPr/>
          </xdr:nvCxnSpPr>
          <xdr:spPr>
            <a:xfrm>
              <a:off x="7082695" y="1474512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3" name="直線コネクタ 282"/>
            <xdr:cNvCxnSpPr/>
          </xdr:nvCxnSpPr>
          <xdr:spPr>
            <a:xfrm>
              <a:off x="7020497" y="1834376"/>
              <a:ext cx="180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4" name="直線コネクタ 283"/>
            <xdr:cNvCxnSpPr/>
          </xdr:nvCxnSpPr>
          <xdr:spPr>
            <a:xfrm>
              <a:off x="7057495" y="1544131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5" name="直線コネクタ 284"/>
            <xdr:cNvCxnSpPr/>
          </xdr:nvCxnSpPr>
          <xdr:spPr>
            <a:xfrm>
              <a:off x="7081200" y="1619731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6" name="直線コネクタ 285"/>
            <xdr:cNvCxnSpPr/>
          </xdr:nvCxnSpPr>
          <xdr:spPr>
            <a:xfrm>
              <a:off x="7057495" y="1694810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7" name="直線コネクタ 286"/>
            <xdr:cNvCxnSpPr/>
          </xdr:nvCxnSpPr>
          <xdr:spPr>
            <a:xfrm>
              <a:off x="7082622" y="1330653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8" name="直線コネクタ 287"/>
            <xdr:cNvCxnSpPr/>
          </xdr:nvCxnSpPr>
          <xdr:spPr>
            <a:xfrm>
              <a:off x="7057495" y="1256185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9" name="直線コネクタ 288"/>
            <xdr:cNvCxnSpPr/>
          </xdr:nvCxnSpPr>
          <xdr:spPr>
            <a:xfrm>
              <a:off x="7082446" y="1762893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0" name="直線コネクタ 289"/>
            <xdr:cNvCxnSpPr/>
          </xdr:nvCxnSpPr>
          <xdr:spPr>
            <a:xfrm>
              <a:off x="7057495" y="1976701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1" name="直線コネクタ 290"/>
            <xdr:cNvCxnSpPr/>
          </xdr:nvCxnSpPr>
          <xdr:spPr>
            <a:xfrm>
              <a:off x="7082446" y="1907567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2" name="直線コネクタ 291"/>
            <xdr:cNvCxnSpPr/>
          </xdr:nvCxnSpPr>
          <xdr:spPr>
            <a:xfrm>
              <a:off x="7080771" y="2051427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3" name="直線コネクタ 292"/>
            <xdr:cNvCxnSpPr/>
          </xdr:nvCxnSpPr>
          <xdr:spPr>
            <a:xfrm>
              <a:off x="7057495" y="2121722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4" name="直線コネクタ 293"/>
            <xdr:cNvCxnSpPr/>
          </xdr:nvCxnSpPr>
          <xdr:spPr>
            <a:xfrm>
              <a:off x="7118246" y="1113266"/>
              <a:ext cx="54000" cy="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5" name="直線コネクタ 294"/>
            <xdr:cNvCxnSpPr/>
          </xdr:nvCxnSpPr>
          <xdr:spPr>
            <a:xfrm>
              <a:off x="7046234" y="1113267"/>
              <a:ext cx="54000" cy="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6" name="直線コネクタ 295"/>
            <xdr:cNvCxnSpPr/>
          </xdr:nvCxnSpPr>
          <xdr:spPr>
            <a:xfrm flipH="1">
              <a:off x="7108543" y="1050233"/>
              <a:ext cx="1" cy="5400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7" name="直線コネクタ 296"/>
            <xdr:cNvCxnSpPr/>
          </xdr:nvCxnSpPr>
          <xdr:spPr>
            <a:xfrm flipH="1">
              <a:off x="7107824" y="1120712"/>
              <a:ext cx="1" cy="5400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8" name="直線コネクタ 297"/>
            <xdr:cNvCxnSpPr/>
          </xdr:nvCxnSpPr>
          <xdr:spPr>
            <a:xfrm flipH="1">
              <a:off x="7110001" y="767523"/>
              <a:ext cx="1" cy="2340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9" name="直線コネクタ 298"/>
            <xdr:cNvCxnSpPr/>
          </xdr:nvCxnSpPr>
          <xdr:spPr>
            <a:xfrm>
              <a:off x="7056000" y="971396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0" name="直線コネクタ 299"/>
            <xdr:cNvCxnSpPr/>
          </xdr:nvCxnSpPr>
          <xdr:spPr>
            <a:xfrm>
              <a:off x="7081416" y="899618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1" name="直線コネクタ 300"/>
            <xdr:cNvCxnSpPr/>
          </xdr:nvCxnSpPr>
          <xdr:spPr>
            <a:xfrm>
              <a:off x="7055831" y="824293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02" name="二等辺三角形 301"/>
            <xdr:cNvSpPr/>
          </xdr:nvSpPr>
          <xdr:spPr>
            <a:xfrm rot="5400000">
              <a:off x="7012800" y="992397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03" name="テキスト ボックス 725"/>
            <xdr:cNvSpPr txBox="1"/>
          </xdr:nvSpPr>
          <xdr:spPr>
            <a:xfrm>
              <a:off x="6826318" y="975065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40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04" name="二等辺三角形 303"/>
            <xdr:cNvSpPr/>
          </xdr:nvSpPr>
          <xdr:spPr>
            <a:xfrm rot="5400000">
              <a:off x="7012800" y="1131303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05" name="テキスト ボックス 727"/>
            <xdr:cNvSpPr txBox="1"/>
          </xdr:nvSpPr>
          <xdr:spPr>
            <a:xfrm>
              <a:off x="6820160" y="1118686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60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grpSp>
          <xdr:nvGrpSpPr>
            <xdr:cNvPr id="306" name="グループ化 305"/>
            <xdr:cNvGrpSpPr/>
          </xdr:nvGrpSpPr>
          <xdr:grpSpPr>
            <a:xfrm rot="10800000">
              <a:off x="7131672" y="1382807"/>
              <a:ext cx="316587" cy="184666"/>
              <a:chOff x="4572941" y="939471"/>
              <a:chExt cx="316587" cy="184666"/>
            </a:xfrm>
          </xdr:grpSpPr>
          <xdr:sp macro="" textlink="">
            <xdr:nvSpPr>
              <xdr:cNvPr id="327" name="二等辺三角形 326"/>
              <xdr:cNvSpPr/>
            </xdr:nvSpPr>
            <xdr:spPr>
              <a:xfrm rot="5400000">
                <a:off x="4817528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328" name="テキスト ボックス 750"/>
              <xdr:cNvSpPr txBox="1"/>
            </xdr:nvSpPr>
            <xdr:spPr>
              <a:xfrm rot="10800000">
                <a:off x="4572941" y="939471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kumimoji="1" lang="en-US" altLang="ja-JP" sz="600">
                    <a:solidFill>
                      <a:srgbClr val="44546A"/>
                    </a:solidFill>
                  </a:rPr>
                  <a:t>10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sp macro="" textlink="">
          <xdr:nvSpPr>
            <xdr:cNvPr id="307" name="二等辺三角形 306"/>
            <xdr:cNvSpPr/>
          </xdr:nvSpPr>
          <xdr:spPr>
            <a:xfrm rot="5400000">
              <a:off x="7012800" y="1524444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08" name="テキスト ボックス 730"/>
            <xdr:cNvSpPr txBox="1"/>
          </xdr:nvSpPr>
          <xdr:spPr>
            <a:xfrm>
              <a:off x="6822401" y="1507111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9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09" name="二等辺三角形 308"/>
            <xdr:cNvSpPr/>
          </xdr:nvSpPr>
          <xdr:spPr>
            <a:xfrm rot="5400000">
              <a:off x="7012800" y="1378511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10" name="テキスト ボックス 732"/>
            <xdr:cNvSpPr txBox="1"/>
          </xdr:nvSpPr>
          <xdr:spPr>
            <a:xfrm>
              <a:off x="6823240" y="1356462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8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11" name="二等辺三角形 310"/>
            <xdr:cNvSpPr/>
          </xdr:nvSpPr>
          <xdr:spPr>
            <a:xfrm rot="5400000">
              <a:off x="7012800" y="1249748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12" name="テキスト ボックス 734"/>
            <xdr:cNvSpPr txBox="1"/>
          </xdr:nvSpPr>
          <xdr:spPr>
            <a:xfrm>
              <a:off x="6820160" y="1234598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70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13" name="二等辺三角形 312"/>
            <xdr:cNvSpPr/>
          </xdr:nvSpPr>
          <xdr:spPr>
            <a:xfrm rot="5400000">
              <a:off x="7037237" y="1998778"/>
              <a:ext cx="36000" cy="72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14" name="テキスト ボックス 736"/>
            <xdr:cNvSpPr txBox="1"/>
          </xdr:nvSpPr>
          <xdr:spPr>
            <a:xfrm>
              <a:off x="6839155" y="1967572"/>
              <a:ext cx="324982" cy="18626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12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15" name="二等辺三角形 314"/>
            <xdr:cNvSpPr/>
          </xdr:nvSpPr>
          <xdr:spPr>
            <a:xfrm rot="5400000">
              <a:off x="7012800" y="1822215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16" name="テキスト ボックス 738"/>
            <xdr:cNvSpPr txBox="1"/>
          </xdr:nvSpPr>
          <xdr:spPr>
            <a:xfrm>
              <a:off x="6793935" y="1805924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11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17" name="二等辺三角形 316"/>
            <xdr:cNvSpPr/>
          </xdr:nvSpPr>
          <xdr:spPr>
            <a:xfrm rot="5400000">
              <a:off x="7012800" y="1662019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18" name="テキスト ボックス 740"/>
            <xdr:cNvSpPr txBox="1"/>
          </xdr:nvSpPr>
          <xdr:spPr>
            <a:xfrm>
              <a:off x="6793791" y="1643086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10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19" name="二等辺三角形 318"/>
            <xdr:cNvSpPr/>
          </xdr:nvSpPr>
          <xdr:spPr>
            <a:xfrm rot="5400000">
              <a:off x="6956539" y="1055182"/>
              <a:ext cx="36000" cy="108000"/>
            </a:xfrm>
            <a:prstGeom prst="triangle">
              <a:avLst/>
            </a:prstGeom>
            <a:solidFill>
              <a:srgbClr val="00206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grpSp>
          <xdr:nvGrpSpPr>
            <xdr:cNvPr id="320" name="グループ化 319"/>
            <xdr:cNvGrpSpPr/>
          </xdr:nvGrpSpPr>
          <xdr:grpSpPr>
            <a:xfrm rot="10800000">
              <a:off x="7129974" y="1017431"/>
              <a:ext cx="319206" cy="184666"/>
              <a:chOff x="4581559" y="940892"/>
              <a:chExt cx="319206" cy="184666"/>
            </a:xfrm>
          </xdr:grpSpPr>
          <xdr:sp macro="" textlink="">
            <xdr:nvSpPr>
              <xdr:cNvPr id="325" name="二等辺三角形 324"/>
              <xdr:cNvSpPr/>
            </xdr:nvSpPr>
            <xdr:spPr>
              <a:xfrm rot="5400000">
                <a:off x="4828765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>
                  <a:solidFill>
                    <a:srgbClr val="44546A"/>
                  </a:solidFill>
                </a:endParaRPr>
              </a:p>
            </xdr:txBody>
          </xdr:sp>
          <xdr:sp macro="" textlink="">
            <xdr:nvSpPr>
              <xdr:cNvPr id="326" name="テキスト ボックス 748"/>
              <xdr:cNvSpPr txBox="1"/>
            </xdr:nvSpPr>
            <xdr:spPr>
              <a:xfrm rot="10800000">
                <a:off x="4581559" y="940892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lang="en-US" altLang="ja-JP" sz="600">
                    <a:solidFill>
                      <a:srgbClr val="44546A"/>
                    </a:solidFill>
                  </a:rPr>
                  <a:t>2</a:t>
                </a:r>
                <a:r>
                  <a:rPr kumimoji="1" lang="en-US" altLang="ja-JP" sz="600">
                    <a:solidFill>
                      <a:srgbClr val="44546A"/>
                    </a:solidFill>
                  </a:rPr>
                  <a:t>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grpSp>
          <xdr:nvGrpSpPr>
            <xdr:cNvPr id="321" name="グループ化 320"/>
            <xdr:cNvGrpSpPr/>
          </xdr:nvGrpSpPr>
          <xdr:grpSpPr>
            <a:xfrm rot="10800000">
              <a:off x="7133048" y="958139"/>
              <a:ext cx="318786" cy="184666"/>
              <a:chOff x="4568781" y="943593"/>
              <a:chExt cx="318786" cy="184666"/>
            </a:xfrm>
          </xdr:grpSpPr>
          <xdr:sp macro="" textlink="">
            <xdr:nvSpPr>
              <xdr:cNvPr id="323" name="二等辺三角形 322"/>
              <xdr:cNvSpPr/>
            </xdr:nvSpPr>
            <xdr:spPr>
              <a:xfrm rot="5400000">
                <a:off x="4815567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>
                  <a:solidFill>
                    <a:srgbClr val="44546A"/>
                  </a:solidFill>
                </a:endParaRPr>
              </a:p>
            </xdr:txBody>
          </xdr:sp>
          <xdr:sp macro="" textlink="">
            <xdr:nvSpPr>
              <xdr:cNvPr id="324" name="テキスト ボックス 746"/>
              <xdr:cNvSpPr txBox="1"/>
            </xdr:nvSpPr>
            <xdr:spPr>
              <a:xfrm rot="10800000">
                <a:off x="4568781" y="943593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lang="en-US" altLang="ja-JP" sz="600">
                    <a:solidFill>
                      <a:srgbClr val="44546A"/>
                    </a:solidFill>
                  </a:rPr>
                  <a:t>3</a:t>
                </a:r>
                <a:r>
                  <a:rPr kumimoji="1" lang="en-US" altLang="ja-JP" sz="600">
                    <a:solidFill>
                      <a:srgbClr val="44546A"/>
                    </a:solidFill>
                  </a:rPr>
                  <a:t>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sp macro="" textlink="">
          <xdr:nvSpPr>
            <xdr:cNvPr id="322" name="テキスト ボックス 744"/>
            <xdr:cNvSpPr txBox="1"/>
          </xdr:nvSpPr>
          <xdr:spPr>
            <a:xfrm>
              <a:off x="6770281" y="1042565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44546A"/>
                  </a:solidFill>
                </a:rPr>
                <a:t>50</a:t>
              </a:r>
              <a:endParaRPr kumimoji="1" lang="ja-JP" altLang="en-US" sz="600">
                <a:solidFill>
                  <a:srgbClr val="44546A"/>
                </a:solidFill>
              </a:endParaRPr>
            </a:p>
          </xdr:txBody>
        </xdr:sp>
      </xdr:grpSp>
      <xdr:grpSp>
        <xdr:nvGrpSpPr>
          <xdr:cNvPr id="227" name="グループ化 226"/>
          <xdr:cNvGrpSpPr/>
        </xdr:nvGrpSpPr>
        <xdr:grpSpPr>
          <a:xfrm rot="10800000">
            <a:off x="7180082" y="2045287"/>
            <a:ext cx="310815" cy="184666"/>
            <a:chOff x="4580424" y="942502"/>
            <a:chExt cx="310815" cy="184666"/>
          </a:xfrm>
        </xdr:grpSpPr>
        <xdr:sp macro="" textlink="">
          <xdr:nvSpPr>
            <xdr:cNvPr id="278" name="二等辺三角形 277"/>
            <xdr:cNvSpPr/>
          </xdr:nvSpPr>
          <xdr:spPr>
            <a:xfrm rot="5400000">
              <a:off x="4837239" y="1017241"/>
              <a:ext cx="36000" cy="72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79" name="テキスト ボックス 701"/>
            <xdr:cNvSpPr txBox="1"/>
          </xdr:nvSpPr>
          <xdr:spPr>
            <a:xfrm rot="10800000">
              <a:off x="4580424" y="942502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124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</xdr:grpSp>
      <xdr:cxnSp macro="">
        <xdr:nvCxnSpPr>
          <xdr:cNvPr id="228" name="直線コネクタ 227"/>
          <xdr:cNvCxnSpPr/>
        </xdr:nvCxnSpPr>
        <xdr:spPr>
          <a:xfrm>
            <a:off x="7508507" y="2193982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直線コネクタ 228"/>
          <xdr:cNvCxnSpPr/>
        </xdr:nvCxnSpPr>
        <xdr:spPr>
          <a:xfrm>
            <a:off x="7538400" y="1599497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直線コネクタ 229"/>
          <xdr:cNvCxnSpPr/>
        </xdr:nvCxnSpPr>
        <xdr:spPr>
          <a:xfrm>
            <a:off x="7471788" y="1977190"/>
            <a:ext cx="180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直線コネクタ 230"/>
          <xdr:cNvCxnSpPr/>
        </xdr:nvCxnSpPr>
        <xdr:spPr>
          <a:xfrm>
            <a:off x="7510888" y="1545761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直線コネクタ 231"/>
          <xdr:cNvCxnSpPr/>
        </xdr:nvCxnSpPr>
        <xdr:spPr>
          <a:xfrm>
            <a:off x="7538400" y="170641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直線コネクタ 232"/>
          <xdr:cNvCxnSpPr/>
        </xdr:nvCxnSpPr>
        <xdr:spPr>
          <a:xfrm>
            <a:off x="7508788" y="1653743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直線コネクタ 233"/>
          <xdr:cNvCxnSpPr/>
        </xdr:nvCxnSpPr>
        <xdr:spPr>
          <a:xfrm>
            <a:off x="7538400" y="2137922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直線コネクタ 234"/>
          <xdr:cNvCxnSpPr/>
        </xdr:nvCxnSpPr>
        <xdr:spPr>
          <a:xfrm>
            <a:off x="7508507" y="2084419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線コネクタ 235"/>
          <xdr:cNvCxnSpPr/>
        </xdr:nvCxnSpPr>
        <xdr:spPr>
          <a:xfrm>
            <a:off x="7538400" y="181416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直線コネクタ 236"/>
          <xdr:cNvCxnSpPr/>
        </xdr:nvCxnSpPr>
        <xdr:spPr>
          <a:xfrm>
            <a:off x="7508788" y="1761433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直線コネクタ 237"/>
          <xdr:cNvCxnSpPr/>
        </xdr:nvCxnSpPr>
        <xdr:spPr>
          <a:xfrm>
            <a:off x="7538400" y="192223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直線コネクタ 238"/>
          <xdr:cNvCxnSpPr/>
        </xdr:nvCxnSpPr>
        <xdr:spPr>
          <a:xfrm>
            <a:off x="7538400" y="2030420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直線コネクタ 239"/>
          <xdr:cNvCxnSpPr/>
        </xdr:nvCxnSpPr>
        <xdr:spPr>
          <a:xfrm>
            <a:off x="7508788" y="1870567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直線コネクタ 240"/>
          <xdr:cNvCxnSpPr/>
        </xdr:nvCxnSpPr>
        <xdr:spPr>
          <a:xfrm>
            <a:off x="7572046" y="1440722"/>
            <a:ext cx="36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直線コネクタ 241"/>
          <xdr:cNvCxnSpPr/>
        </xdr:nvCxnSpPr>
        <xdr:spPr>
          <a:xfrm>
            <a:off x="7522630" y="1440721"/>
            <a:ext cx="36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直線コネクタ 242"/>
          <xdr:cNvCxnSpPr/>
        </xdr:nvCxnSpPr>
        <xdr:spPr>
          <a:xfrm flipH="1">
            <a:off x="7564734" y="1399309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直線コネクタ 243"/>
          <xdr:cNvCxnSpPr/>
        </xdr:nvCxnSpPr>
        <xdr:spPr>
          <a:xfrm flipH="1">
            <a:off x="7563317" y="1446042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直線コネクタ 244"/>
          <xdr:cNvCxnSpPr/>
        </xdr:nvCxnSpPr>
        <xdr:spPr>
          <a:xfrm flipH="1">
            <a:off x="7565384" y="958048"/>
            <a:ext cx="1" cy="41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直線コネクタ 245"/>
          <xdr:cNvCxnSpPr/>
        </xdr:nvCxnSpPr>
        <xdr:spPr>
          <a:xfrm>
            <a:off x="7511557" y="1333819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直線コネクタ 246"/>
          <xdr:cNvCxnSpPr/>
        </xdr:nvCxnSpPr>
        <xdr:spPr>
          <a:xfrm>
            <a:off x="7538700" y="1281089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直線コネクタ 247"/>
          <xdr:cNvCxnSpPr/>
        </xdr:nvCxnSpPr>
        <xdr:spPr>
          <a:xfrm>
            <a:off x="7510888" y="1226876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直線コネクタ 248"/>
          <xdr:cNvCxnSpPr/>
        </xdr:nvCxnSpPr>
        <xdr:spPr>
          <a:xfrm flipH="1">
            <a:off x="7565196" y="1518573"/>
            <a:ext cx="1" cy="68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直線コネクタ 249"/>
          <xdr:cNvCxnSpPr/>
        </xdr:nvCxnSpPr>
        <xdr:spPr>
          <a:xfrm>
            <a:off x="7508344" y="1120712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直線コネクタ 250"/>
          <xdr:cNvCxnSpPr/>
        </xdr:nvCxnSpPr>
        <xdr:spPr>
          <a:xfrm>
            <a:off x="7510725" y="1010435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直線コネクタ 251"/>
          <xdr:cNvCxnSpPr/>
        </xdr:nvCxnSpPr>
        <xdr:spPr>
          <a:xfrm>
            <a:off x="7571344" y="904930"/>
            <a:ext cx="72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直線コネクタ 252"/>
          <xdr:cNvCxnSpPr/>
        </xdr:nvCxnSpPr>
        <xdr:spPr>
          <a:xfrm>
            <a:off x="7483832" y="904929"/>
            <a:ext cx="72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直線コネクタ 253"/>
          <xdr:cNvCxnSpPr/>
        </xdr:nvCxnSpPr>
        <xdr:spPr>
          <a:xfrm flipH="1">
            <a:off x="7564730" y="863516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直線コネクタ 254"/>
          <xdr:cNvCxnSpPr/>
        </xdr:nvCxnSpPr>
        <xdr:spPr>
          <a:xfrm flipH="1">
            <a:off x="7563313" y="910250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直線コネクタ 255"/>
          <xdr:cNvCxnSpPr/>
        </xdr:nvCxnSpPr>
        <xdr:spPr>
          <a:xfrm>
            <a:off x="7537721" y="1174688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直線コネクタ 256"/>
          <xdr:cNvCxnSpPr/>
        </xdr:nvCxnSpPr>
        <xdr:spPr>
          <a:xfrm>
            <a:off x="7538169" y="1065125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直線コネクタ 257"/>
          <xdr:cNvCxnSpPr/>
        </xdr:nvCxnSpPr>
        <xdr:spPr>
          <a:xfrm>
            <a:off x="7537660" y="958284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直線コネクタ 258"/>
          <xdr:cNvCxnSpPr/>
        </xdr:nvCxnSpPr>
        <xdr:spPr>
          <a:xfrm flipH="1">
            <a:off x="7681131" y="881430"/>
            <a:ext cx="1" cy="5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直線コネクタ 259"/>
          <xdr:cNvCxnSpPr/>
        </xdr:nvCxnSpPr>
        <xdr:spPr>
          <a:xfrm flipH="1">
            <a:off x="7451746" y="882033"/>
            <a:ext cx="1" cy="5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1" name="二等辺三角形 260"/>
          <xdr:cNvSpPr/>
        </xdr:nvSpPr>
        <xdr:spPr>
          <a:xfrm rot="13652954">
            <a:off x="7577582" y="848056"/>
            <a:ext cx="45719" cy="45719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62" name="二等辺三角形 261"/>
          <xdr:cNvSpPr/>
        </xdr:nvSpPr>
        <xdr:spPr>
          <a:xfrm rot="16200000">
            <a:off x="7614109" y="921406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63" name="テキスト ボックス 685"/>
          <xdr:cNvSpPr txBox="1"/>
        </xdr:nvSpPr>
        <xdr:spPr>
          <a:xfrm>
            <a:off x="7633309" y="90228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130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264" name="二等辺三角形 263"/>
          <xdr:cNvSpPr/>
        </xdr:nvSpPr>
        <xdr:spPr>
          <a:xfrm rot="16200000">
            <a:off x="7615443" y="1079800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65" name="二等辺三角形 264"/>
          <xdr:cNvSpPr/>
        </xdr:nvSpPr>
        <xdr:spPr>
          <a:xfrm rot="16200000">
            <a:off x="7629338" y="1244771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66" name="二等辺三角形 265"/>
          <xdr:cNvSpPr/>
        </xdr:nvSpPr>
        <xdr:spPr>
          <a:xfrm rot="16200000">
            <a:off x="7615443" y="1561283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67" name="二等辺三角形 266"/>
          <xdr:cNvSpPr/>
        </xdr:nvSpPr>
        <xdr:spPr>
          <a:xfrm rot="16200000">
            <a:off x="7615210" y="1738795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68" name="テキスト ボックス 690"/>
          <xdr:cNvSpPr txBox="1"/>
        </xdr:nvSpPr>
        <xdr:spPr>
          <a:xfrm>
            <a:off x="7630493" y="106091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140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269" name="テキスト ボックス 691"/>
          <xdr:cNvSpPr txBox="1"/>
        </xdr:nvSpPr>
        <xdr:spPr>
          <a:xfrm>
            <a:off x="7632255" y="1204729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150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270" name="二等辺三角形 269"/>
          <xdr:cNvSpPr/>
        </xdr:nvSpPr>
        <xdr:spPr>
          <a:xfrm rot="16200000">
            <a:off x="7630452" y="1401780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71" name="テキスト ボックス 693"/>
          <xdr:cNvSpPr txBox="1"/>
        </xdr:nvSpPr>
        <xdr:spPr>
          <a:xfrm>
            <a:off x="7630429" y="1365975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160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272" name="テキスト ボックス 694"/>
          <xdr:cNvSpPr txBox="1"/>
        </xdr:nvSpPr>
        <xdr:spPr>
          <a:xfrm>
            <a:off x="7630493" y="1539676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170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273" name="テキスト ボックス 695"/>
          <xdr:cNvSpPr txBox="1"/>
        </xdr:nvSpPr>
        <xdr:spPr>
          <a:xfrm>
            <a:off x="7636097" y="1719921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180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274" name="テキスト ボックス 696"/>
          <xdr:cNvSpPr txBox="1"/>
        </xdr:nvSpPr>
        <xdr:spPr>
          <a:xfrm>
            <a:off x="7634263" y="1913540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190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275" name="テキスト ボックス 697"/>
          <xdr:cNvSpPr txBox="1"/>
        </xdr:nvSpPr>
        <xdr:spPr>
          <a:xfrm>
            <a:off x="7238905" y="2117275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200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276" name="二等辺三角形 275"/>
          <xdr:cNvSpPr/>
        </xdr:nvSpPr>
        <xdr:spPr>
          <a:xfrm rot="16200000">
            <a:off x="7613468" y="1935660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77" name="二等辺三角形 276"/>
          <xdr:cNvSpPr/>
        </xdr:nvSpPr>
        <xdr:spPr>
          <a:xfrm rot="5400000">
            <a:off x="7433837" y="2152904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</xdr:colOff>
      <xdr:row>19</xdr:row>
      <xdr:rowOff>3</xdr:rowOff>
    </xdr:from>
    <xdr:to>
      <xdr:col>10</xdr:col>
      <xdr:colOff>277687</xdr:colOff>
      <xdr:row>30</xdr:row>
      <xdr:rowOff>69335</xdr:rowOff>
    </xdr:to>
    <xdr:grpSp>
      <xdr:nvGrpSpPr>
        <xdr:cNvPr id="1530" name="グループ化 1529"/>
        <xdr:cNvGrpSpPr/>
      </xdr:nvGrpSpPr>
      <xdr:grpSpPr>
        <a:xfrm>
          <a:off x="4183856" y="3476628"/>
          <a:ext cx="2008856" cy="2060057"/>
          <a:chOff x="6633293" y="686180"/>
          <a:chExt cx="1607294" cy="1615761"/>
        </a:xfrm>
      </xdr:grpSpPr>
      <xdr:sp macro="" textlink="">
        <xdr:nvSpPr>
          <xdr:cNvPr id="1531" name="テキスト ボックス 643"/>
          <xdr:cNvSpPr txBox="1"/>
        </xdr:nvSpPr>
        <xdr:spPr>
          <a:xfrm>
            <a:off x="7542170" y="75165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44546A"/>
                </a:solidFill>
              </a:rPr>
              <a:t>124</a:t>
            </a:r>
            <a:endParaRPr kumimoji="1" lang="ja-JP" altLang="en-US" sz="600">
              <a:solidFill>
                <a:srgbClr val="44546A"/>
              </a:solidFill>
            </a:endParaRPr>
          </a:p>
        </xdr:txBody>
      </xdr:sp>
      <xdr:sp macro="" textlink="">
        <xdr:nvSpPr>
          <xdr:cNvPr id="1532" name="テキスト ボックス 644"/>
          <xdr:cNvSpPr txBox="1"/>
        </xdr:nvSpPr>
        <xdr:spPr>
          <a:xfrm>
            <a:off x="7208221" y="686180"/>
            <a:ext cx="428322" cy="1692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kumimoji="1" lang="en-US" altLang="ja-JP" sz="500"/>
              <a:t>12Mill up</a:t>
            </a:r>
            <a:endParaRPr kumimoji="1" lang="ja-JP" altLang="en-US" sz="500"/>
          </a:p>
        </xdr:txBody>
      </xdr:sp>
      <xdr:cxnSp macro="">
        <xdr:nvCxnSpPr>
          <xdr:cNvPr id="1533" name="直線コネクタ 1532"/>
          <xdr:cNvCxnSpPr/>
        </xdr:nvCxnSpPr>
        <xdr:spPr>
          <a:xfrm flipH="1">
            <a:off x="7560884" y="732858"/>
            <a:ext cx="1" cy="72000"/>
          </a:xfrm>
          <a:prstGeom prst="line">
            <a:avLst/>
          </a:prstGeom>
          <a:noFill/>
          <a:ln w="317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34" name="円/楕円 1533"/>
          <xdr:cNvSpPr/>
        </xdr:nvSpPr>
        <xdr:spPr>
          <a:xfrm>
            <a:off x="6633293" y="710853"/>
            <a:ext cx="1512000" cy="1512000"/>
          </a:xfrm>
          <a:prstGeom prst="ellipse">
            <a:avLst/>
          </a:prstGeom>
          <a:noFill/>
          <a:ln w="635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35" name="テキスト ボックス 647"/>
          <xdr:cNvSpPr txBox="1"/>
        </xdr:nvSpPr>
        <xdr:spPr>
          <a:xfrm>
            <a:off x="7902033" y="1356466"/>
            <a:ext cx="338554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kumimoji="1" lang="en-US" altLang="ja-JP" sz="600"/>
              <a:t>×24</a:t>
            </a:r>
            <a:endParaRPr kumimoji="1" lang="ja-JP" altLang="en-US" sz="600"/>
          </a:p>
        </xdr:txBody>
      </xdr:sp>
      <xdr:grpSp>
        <xdr:nvGrpSpPr>
          <xdr:cNvPr id="1536" name="グループ化 1535"/>
          <xdr:cNvGrpSpPr/>
        </xdr:nvGrpSpPr>
        <xdr:grpSpPr>
          <a:xfrm>
            <a:off x="6770281" y="767523"/>
            <a:ext cx="681553" cy="1395146"/>
            <a:chOff x="6770281" y="767523"/>
            <a:chExt cx="681553" cy="1395146"/>
          </a:xfrm>
        </xdr:grpSpPr>
        <xdr:cxnSp macro="">
          <xdr:nvCxnSpPr>
            <xdr:cNvPr id="1590" name="直線コネクタ 1589"/>
            <xdr:cNvCxnSpPr/>
          </xdr:nvCxnSpPr>
          <xdr:spPr>
            <a:xfrm flipH="1">
              <a:off x="7111496" y="1226669"/>
              <a:ext cx="1" cy="9360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1" name="直線コネクタ 1590"/>
            <xdr:cNvCxnSpPr/>
          </xdr:nvCxnSpPr>
          <xdr:spPr>
            <a:xfrm>
              <a:off x="7057495" y="1399352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2" name="直線コネクタ 1591"/>
            <xdr:cNvCxnSpPr/>
          </xdr:nvCxnSpPr>
          <xdr:spPr>
            <a:xfrm>
              <a:off x="7082695" y="1474512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3" name="直線コネクタ 1592"/>
            <xdr:cNvCxnSpPr/>
          </xdr:nvCxnSpPr>
          <xdr:spPr>
            <a:xfrm>
              <a:off x="7020497" y="1834376"/>
              <a:ext cx="180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4" name="直線コネクタ 1593"/>
            <xdr:cNvCxnSpPr/>
          </xdr:nvCxnSpPr>
          <xdr:spPr>
            <a:xfrm>
              <a:off x="7057495" y="1544131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5" name="直線コネクタ 1594"/>
            <xdr:cNvCxnSpPr/>
          </xdr:nvCxnSpPr>
          <xdr:spPr>
            <a:xfrm>
              <a:off x="7081200" y="1619731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6" name="直線コネクタ 1595"/>
            <xdr:cNvCxnSpPr/>
          </xdr:nvCxnSpPr>
          <xdr:spPr>
            <a:xfrm>
              <a:off x="7057495" y="1694810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7" name="直線コネクタ 1596"/>
            <xdr:cNvCxnSpPr/>
          </xdr:nvCxnSpPr>
          <xdr:spPr>
            <a:xfrm>
              <a:off x="7082622" y="1330653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8" name="直線コネクタ 1597"/>
            <xdr:cNvCxnSpPr/>
          </xdr:nvCxnSpPr>
          <xdr:spPr>
            <a:xfrm>
              <a:off x="7057495" y="1256185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9" name="直線コネクタ 1598"/>
            <xdr:cNvCxnSpPr/>
          </xdr:nvCxnSpPr>
          <xdr:spPr>
            <a:xfrm>
              <a:off x="7082446" y="1762893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0" name="直線コネクタ 1599"/>
            <xdr:cNvCxnSpPr/>
          </xdr:nvCxnSpPr>
          <xdr:spPr>
            <a:xfrm>
              <a:off x="7057495" y="1976701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1" name="直線コネクタ 1600"/>
            <xdr:cNvCxnSpPr/>
          </xdr:nvCxnSpPr>
          <xdr:spPr>
            <a:xfrm>
              <a:off x="7082446" y="1907567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2" name="直線コネクタ 1601"/>
            <xdr:cNvCxnSpPr/>
          </xdr:nvCxnSpPr>
          <xdr:spPr>
            <a:xfrm>
              <a:off x="7080771" y="2051427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3" name="直線コネクタ 1602"/>
            <xdr:cNvCxnSpPr/>
          </xdr:nvCxnSpPr>
          <xdr:spPr>
            <a:xfrm>
              <a:off x="7057495" y="2121722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4" name="直線コネクタ 1603"/>
            <xdr:cNvCxnSpPr/>
          </xdr:nvCxnSpPr>
          <xdr:spPr>
            <a:xfrm>
              <a:off x="7118246" y="1113266"/>
              <a:ext cx="54000" cy="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5" name="直線コネクタ 1604"/>
            <xdr:cNvCxnSpPr/>
          </xdr:nvCxnSpPr>
          <xdr:spPr>
            <a:xfrm>
              <a:off x="7046234" y="1113267"/>
              <a:ext cx="54000" cy="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6" name="直線コネクタ 1605"/>
            <xdr:cNvCxnSpPr/>
          </xdr:nvCxnSpPr>
          <xdr:spPr>
            <a:xfrm flipH="1">
              <a:off x="7108543" y="1050233"/>
              <a:ext cx="1" cy="5400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7" name="直線コネクタ 1606"/>
            <xdr:cNvCxnSpPr/>
          </xdr:nvCxnSpPr>
          <xdr:spPr>
            <a:xfrm flipH="1">
              <a:off x="7107824" y="1120712"/>
              <a:ext cx="1" cy="54000"/>
            </a:xfrm>
            <a:prstGeom prst="line">
              <a:avLst/>
            </a:prstGeom>
            <a:noFill/>
            <a:ln w="9525" cap="flat" cmpd="sng" algn="ctr">
              <a:solidFill>
                <a:srgbClr val="C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8" name="直線コネクタ 1607"/>
            <xdr:cNvCxnSpPr/>
          </xdr:nvCxnSpPr>
          <xdr:spPr>
            <a:xfrm flipH="1">
              <a:off x="7110001" y="767523"/>
              <a:ext cx="1" cy="2340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9" name="直線コネクタ 1608"/>
            <xdr:cNvCxnSpPr/>
          </xdr:nvCxnSpPr>
          <xdr:spPr>
            <a:xfrm>
              <a:off x="7056000" y="971396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10" name="直線コネクタ 1609"/>
            <xdr:cNvCxnSpPr/>
          </xdr:nvCxnSpPr>
          <xdr:spPr>
            <a:xfrm>
              <a:off x="7081416" y="899618"/>
              <a:ext cx="54000" cy="0"/>
            </a:xfrm>
            <a:prstGeom prst="line">
              <a:avLst/>
            </a:prstGeom>
            <a:noFill/>
            <a:ln w="31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11" name="直線コネクタ 1610"/>
            <xdr:cNvCxnSpPr/>
          </xdr:nvCxnSpPr>
          <xdr:spPr>
            <a:xfrm>
              <a:off x="7055831" y="824293"/>
              <a:ext cx="1080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612" name="二等辺三角形 1611"/>
            <xdr:cNvSpPr/>
          </xdr:nvSpPr>
          <xdr:spPr>
            <a:xfrm rot="5400000">
              <a:off x="7012800" y="992397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613" name="テキスト ボックス 725"/>
            <xdr:cNvSpPr txBox="1"/>
          </xdr:nvSpPr>
          <xdr:spPr>
            <a:xfrm>
              <a:off x="6820436" y="975065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40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614" name="二等辺三角形 1613"/>
            <xdr:cNvSpPr/>
          </xdr:nvSpPr>
          <xdr:spPr>
            <a:xfrm rot="5400000">
              <a:off x="7012800" y="1131303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615" name="テキスト ボックス 727"/>
            <xdr:cNvSpPr txBox="1"/>
          </xdr:nvSpPr>
          <xdr:spPr>
            <a:xfrm>
              <a:off x="6820160" y="1118686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60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grpSp>
          <xdr:nvGrpSpPr>
            <xdr:cNvPr id="1616" name="グループ化 1615"/>
            <xdr:cNvGrpSpPr/>
          </xdr:nvGrpSpPr>
          <xdr:grpSpPr>
            <a:xfrm rot="10800000">
              <a:off x="7131672" y="1382807"/>
              <a:ext cx="316587" cy="184666"/>
              <a:chOff x="4572941" y="939471"/>
              <a:chExt cx="316587" cy="184666"/>
            </a:xfrm>
          </xdr:grpSpPr>
          <xdr:sp macro="" textlink="">
            <xdr:nvSpPr>
              <xdr:cNvPr id="1637" name="二等辺三角形 1636"/>
              <xdr:cNvSpPr/>
            </xdr:nvSpPr>
            <xdr:spPr>
              <a:xfrm rot="5400000">
                <a:off x="4817528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1638" name="テキスト ボックス 750"/>
              <xdr:cNvSpPr txBox="1"/>
            </xdr:nvSpPr>
            <xdr:spPr>
              <a:xfrm rot="10800000">
                <a:off x="4572941" y="939471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kumimoji="1" lang="en-US" altLang="ja-JP" sz="600">
                    <a:solidFill>
                      <a:srgbClr val="44546A"/>
                    </a:solidFill>
                  </a:rPr>
                  <a:t>10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sp macro="" textlink="">
          <xdr:nvSpPr>
            <xdr:cNvPr id="1617" name="二等辺三角形 1616"/>
            <xdr:cNvSpPr/>
          </xdr:nvSpPr>
          <xdr:spPr>
            <a:xfrm rot="5400000">
              <a:off x="7012800" y="1524444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618" name="テキスト ボックス 730"/>
            <xdr:cNvSpPr txBox="1"/>
          </xdr:nvSpPr>
          <xdr:spPr>
            <a:xfrm>
              <a:off x="6822401" y="1507111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9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619" name="二等辺三角形 1618"/>
            <xdr:cNvSpPr/>
          </xdr:nvSpPr>
          <xdr:spPr>
            <a:xfrm rot="5400000">
              <a:off x="7012800" y="1378511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620" name="テキスト ボックス 732"/>
            <xdr:cNvSpPr txBox="1"/>
          </xdr:nvSpPr>
          <xdr:spPr>
            <a:xfrm>
              <a:off x="6823240" y="1356462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8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621" name="二等辺三角形 1620"/>
            <xdr:cNvSpPr/>
          </xdr:nvSpPr>
          <xdr:spPr>
            <a:xfrm rot="5400000">
              <a:off x="7012800" y="1249748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622" name="テキスト ボックス 734"/>
            <xdr:cNvSpPr txBox="1"/>
          </xdr:nvSpPr>
          <xdr:spPr>
            <a:xfrm>
              <a:off x="6820160" y="1234598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600">
                  <a:solidFill>
                    <a:srgbClr val="FF0000"/>
                  </a:solidFill>
                </a:rPr>
                <a:t>70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623" name="二等辺三角形 1622"/>
            <xdr:cNvSpPr/>
          </xdr:nvSpPr>
          <xdr:spPr>
            <a:xfrm rot="5400000">
              <a:off x="7037237" y="1998778"/>
              <a:ext cx="36000" cy="72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624" name="テキスト ボックス 736"/>
            <xdr:cNvSpPr txBox="1"/>
          </xdr:nvSpPr>
          <xdr:spPr>
            <a:xfrm>
              <a:off x="6839155" y="1967572"/>
              <a:ext cx="324982" cy="18626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12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625" name="二等辺三角形 1624"/>
            <xdr:cNvSpPr/>
          </xdr:nvSpPr>
          <xdr:spPr>
            <a:xfrm rot="5400000">
              <a:off x="7012800" y="1822215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626" name="テキスト ボックス 738"/>
            <xdr:cNvSpPr txBox="1"/>
          </xdr:nvSpPr>
          <xdr:spPr>
            <a:xfrm>
              <a:off x="6793935" y="1805924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11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627" name="二等辺三角形 1626"/>
            <xdr:cNvSpPr/>
          </xdr:nvSpPr>
          <xdr:spPr>
            <a:xfrm rot="5400000">
              <a:off x="7012800" y="1662019"/>
              <a:ext cx="36000" cy="108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628" name="テキスト ボックス 740"/>
            <xdr:cNvSpPr txBox="1"/>
          </xdr:nvSpPr>
          <xdr:spPr>
            <a:xfrm>
              <a:off x="6793791" y="1643086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10</a:t>
              </a:r>
              <a:r>
                <a:rPr kumimoji="1" lang="en-US" altLang="ja-JP" sz="600">
                  <a:solidFill>
                    <a:srgbClr val="FF0000"/>
                  </a:solidFill>
                </a:rPr>
                <a:t>0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629" name="二等辺三角形 1628"/>
            <xdr:cNvSpPr/>
          </xdr:nvSpPr>
          <xdr:spPr>
            <a:xfrm rot="5400000">
              <a:off x="6956539" y="1055182"/>
              <a:ext cx="36000" cy="108000"/>
            </a:xfrm>
            <a:prstGeom prst="triangle">
              <a:avLst/>
            </a:prstGeom>
            <a:solidFill>
              <a:srgbClr val="00206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grpSp>
          <xdr:nvGrpSpPr>
            <xdr:cNvPr id="1630" name="グループ化 1629"/>
            <xdr:cNvGrpSpPr/>
          </xdr:nvGrpSpPr>
          <xdr:grpSpPr>
            <a:xfrm rot="10800000">
              <a:off x="7129974" y="1017431"/>
              <a:ext cx="319206" cy="184666"/>
              <a:chOff x="4581559" y="940892"/>
              <a:chExt cx="319206" cy="184666"/>
            </a:xfrm>
          </xdr:grpSpPr>
          <xdr:sp macro="" textlink="">
            <xdr:nvSpPr>
              <xdr:cNvPr id="1635" name="二等辺三角形 1634"/>
              <xdr:cNvSpPr/>
            </xdr:nvSpPr>
            <xdr:spPr>
              <a:xfrm rot="5400000">
                <a:off x="4828765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>
                  <a:solidFill>
                    <a:srgbClr val="44546A"/>
                  </a:solidFill>
                </a:endParaRPr>
              </a:p>
            </xdr:txBody>
          </xdr:sp>
          <xdr:sp macro="" textlink="">
            <xdr:nvSpPr>
              <xdr:cNvPr id="1636" name="テキスト ボックス 748"/>
              <xdr:cNvSpPr txBox="1"/>
            </xdr:nvSpPr>
            <xdr:spPr>
              <a:xfrm rot="10800000">
                <a:off x="4581559" y="940892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lang="en-US" altLang="ja-JP" sz="600">
                    <a:solidFill>
                      <a:srgbClr val="44546A"/>
                    </a:solidFill>
                  </a:rPr>
                  <a:t>2</a:t>
                </a:r>
                <a:r>
                  <a:rPr kumimoji="1" lang="en-US" altLang="ja-JP" sz="600">
                    <a:solidFill>
                      <a:srgbClr val="44546A"/>
                    </a:solidFill>
                  </a:rPr>
                  <a:t>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grpSp>
          <xdr:nvGrpSpPr>
            <xdr:cNvPr id="1631" name="グループ化 1630"/>
            <xdr:cNvGrpSpPr/>
          </xdr:nvGrpSpPr>
          <xdr:grpSpPr>
            <a:xfrm rot="10800000">
              <a:off x="7133048" y="958139"/>
              <a:ext cx="318786" cy="184666"/>
              <a:chOff x="4568781" y="943593"/>
              <a:chExt cx="318786" cy="184666"/>
            </a:xfrm>
          </xdr:grpSpPr>
          <xdr:sp macro="" textlink="">
            <xdr:nvSpPr>
              <xdr:cNvPr id="1633" name="二等辺三角形 1632"/>
              <xdr:cNvSpPr/>
            </xdr:nvSpPr>
            <xdr:spPr>
              <a:xfrm rot="5400000">
                <a:off x="4815567" y="999241"/>
                <a:ext cx="36000" cy="108000"/>
              </a:xfrm>
              <a:prstGeom prst="triangle">
                <a:avLst/>
              </a:prstGeom>
              <a:solidFill>
                <a:srgbClr val="FF0000"/>
              </a:solidFill>
              <a:ln w="3175" cap="flat" cmpd="sng" algn="ctr">
                <a:solidFill>
                  <a:srgbClr val="00206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" lastClr="FFFFFF"/>
                    </a:solidFill>
                    <a:latin typeface="Calibri" panose="020F0502020204030204"/>
                  </a:defRPr>
                </a:lvl9pPr>
              </a:lstStyle>
              <a:p>
                <a:pPr algn="ctr"/>
                <a:endParaRPr kumimoji="1" lang="ja-JP" altLang="en-US">
                  <a:solidFill>
                    <a:srgbClr val="44546A"/>
                  </a:solidFill>
                </a:endParaRPr>
              </a:p>
            </xdr:txBody>
          </xdr:sp>
          <xdr:sp macro="" textlink="">
            <xdr:nvSpPr>
              <xdr:cNvPr id="1634" name="テキスト ボックス 746"/>
              <xdr:cNvSpPr txBox="1"/>
            </xdr:nvSpPr>
            <xdr:spPr>
              <a:xfrm rot="10800000">
                <a:off x="4568781" y="943593"/>
                <a:ext cx="261610" cy="184666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ysClr val="windowText" lastClr="000000"/>
                    </a:solidFill>
                    <a:latin typeface="Calibri" panose="020F0502020204030204"/>
                  </a:defRPr>
                </a:lvl9pPr>
              </a:lstStyle>
              <a:p>
                <a:r>
                  <a:rPr lang="en-US" altLang="ja-JP" sz="600">
                    <a:solidFill>
                      <a:srgbClr val="44546A"/>
                    </a:solidFill>
                  </a:rPr>
                  <a:t>3</a:t>
                </a:r>
                <a:r>
                  <a:rPr kumimoji="1" lang="en-US" altLang="ja-JP" sz="600">
                    <a:solidFill>
                      <a:srgbClr val="44546A"/>
                    </a:solidFill>
                  </a:rPr>
                  <a:t>0</a:t>
                </a:r>
                <a:endParaRPr kumimoji="1" lang="ja-JP" altLang="en-US" sz="600">
                  <a:solidFill>
                    <a:srgbClr val="44546A"/>
                  </a:solidFill>
                </a:endParaRPr>
              </a:p>
            </xdr:txBody>
          </xdr:sp>
        </xdr:grpSp>
        <xdr:sp macro="" textlink="">
          <xdr:nvSpPr>
            <xdr:cNvPr id="1632" name="テキスト ボックス 744"/>
            <xdr:cNvSpPr txBox="1"/>
          </xdr:nvSpPr>
          <xdr:spPr>
            <a:xfrm>
              <a:off x="6770281" y="1042565"/>
              <a:ext cx="261610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44546A"/>
                  </a:solidFill>
                </a:rPr>
                <a:t>50</a:t>
              </a:r>
              <a:endParaRPr kumimoji="1" lang="ja-JP" altLang="en-US" sz="600">
                <a:solidFill>
                  <a:srgbClr val="44546A"/>
                </a:solidFill>
              </a:endParaRPr>
            </a:p>
          </xdr:txBody>
        </xdr:sp>
      </xdr:grpSp>
      <xdr:grpSp>
        <xdr:nvGrpSpPr>
          <xdr:cNvPr id="1537" name="グループ化 1536"/>
          <xdr:cNvGrpSpPr/>
        </xdr:nvGrpSpPr>
        <xdr:grpSpPr>
          <a:xfrm rot="10800000">
            <a:off x="7180082" y="2045287"/>
            <a:ext cx="310815" cy="184666"/>
            <a:chOff x="4580424" y="942502"/>
            <a:chExt cx="310815" cy="184666"/>
          </a:xfrm>
        </xdr:grpSpPr>
        <xdr:sp macro="" textlink="">
          <xdr:nvSpPr>
            <xdr:cNvPr id="1588" name="二等辺三角形 1587"/>
            <xdr:cNvSpPr/>
          </xdr:nvSpPr>
          <xdr:spPr>
            <a:xfrm rot="5400000">
              <a:off x="4837239" y="1017241"/>
              <a:ext cx="36000" cy="72000"/>
            </a:xfrm>
            <a:prstGeom prst="triangle">
              <a:avLst/>
            </a:prstGeom>
            <a:solidFill>
              <a:srgbClr val="FF0000"/>
            </a:solidFill>
            <a:ln w="3175" cap="flat" cmpd="sng" algn="ctr">
              <a:solidFill>
                <a:srgbClr val="00206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589" name="テキスト ボックス 701"/>
            <xdr:cNvSpPr txBox="1"/>
          </xdr:nvSpPr>
          <xdr:spPr>
            <a:xfrm rot="10800000">
              <a:off x="4580424" y="942502"/>
              <a:ext cx="300082" cy="1846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600">
                  <a:solidFill>
                    <a:srgbClr val="FF0000"/>
                  </a:solidFill>
                </a:rPr>
                <a:t>124</a:t>
              </a:r>
              <a:endParaRPr kumimoji="1" lang="ja-JP" altLang="en-US" sz="600">
                <a:solidFill>
                  <a:srgbClr val="FF0000"/>
                </a:solidFill>
              </a:endParaRPr>
            </a:p>
          </xdr:txBody>
        </xdr:sp>
      </xdr:grpSp>
      <xdr:cxnSp macro="">
        <xdr:nvCxnSpPr>
          <xdr:cNvPr id="1538" name="直線コネクタ 1537"/>
          <xdr:cNvCxnSpPr/>
        </xdr:nvCxnSpPr>
        <xdr:spPr>
          <a:xfrm>
            <a:off x="7508507" y="2193982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9" name="直線コネクタ 1538"/>
          <xdr:cNvCxnSpPr/>
        </xdr:nvCxnSpPr>
        <xdr:spPr>
          <a:xfrm>
            <a:off x="7538400" y="1599497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0" name="直線コネクタ 1539"/>
          <xdr:cNvCxnSpPr/>
        </xdr:nvCxnSpPr>
        <xdr:spPr>
          <a:xfrm>
            <a:off x="7471788" y="1977190"/>
            <a:ext cx="180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1" name="直線コネクタ 1540"/>
          <xdr:cNvCxnSpPr/>
        </xdr:nvCxnSpPr>
        <xdr:spPr>
          <a:xfrm>
            <a:off x="7510888" y="1545761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2" name="直線コネクタ 1541"/>
          <xdr:cNvCxnSpPr/>
        </xdr:nvCxnSpPr>
        <xdr:spPr>
          <a:xfrm>
            <a:off x="7538400" y="170641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3" name="直線コネクタ 1542"/>
          <xdr:cNvCxnSpPr/>
        </xdr:nvCxnSpPr>
        <xdr:spPr>
          <a:xfrm>
            <a:off x="7508788" y="1653743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4" name="直線コネクタ 1543"/>
          <xdr:cNvCxnSpPr/>
        </xdr:nvCxnSpPr>
        <xdr:spPr>
          <a:xfrm>
            <a:off x="7538400" y="2137922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5" name="直線コネクタ 1544"/>
          <xdr:cNvCxnSpPr/>
        </xdr:nvCxnSpPr>
        <xdr:spPr>
          <a:xfrm>
            <a:off x="7508507" y="2084419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6" name="直線コネクタ 1545"/>
          <xdr:cNvCxnSpPr/>
        </xdr:nvCxnSpPr>
        <xdr:spPr>
          <a:xfrm>
            <a:off x="7538400" y="181416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7" name="直線コネクタ 1546"/>
          <xdr:cNvCxnSpPr/>
        </xdr:nvCxnSpPr>
        <xdr:spPr>
          <a:xfrm>
            <a:off x="7508788" y="1761433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直線コネクタ 1547"/>
          <xdr:cNvCxnSpPr/>
        </xdr:nvCxnSpPr>
        <xdr:spPr>
          <a:xfrm>
            <a:off x="7538400" y="1922236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9" name="直線コネクタ 1548"/>
          <xdr:cNvCxnSpPr/>
        </xdr:nvCxnSpPr>
        <xdr:spPr>
          <a:xfrm>
            <a:off x="7538400" y="2030420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0" name="直線コネクタ 1549"/>
          <xdr:cNvCxnSpPr/>
        </xdr:nvCxnSpPr>
        <xdr:spPr>
          <a:xfrm>
            <a:off x="7508788" y="1870567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1" name="直線コネクタ 1550"/>
          <xdr:cNvCxnSpPr/>
        </xdr:nvCxnSpPr>
        <xdr:spPr>
          <a:xfrm>
            <a:off x="7572046" y="1440722"/>
            <a:ext cx="36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2" name="直線コネクタ 1551"/>
          <xdr:cNvCxnSpPr/>
        </xdr:nvCxnSpPr>
        <xdr:spPr>
          <a:xfrm>
            <a:off x="7522630" y="1440721"/>
            <a:ext cx="36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3" name="直線コネクタ 1552"/>
          <xdr:cNvCxnSpPr/>
        </xdr:nvCxnSpPr>
        <xdr:spPr>
          <a:xfrm flipH="1">
            <a:off x="7564734" y="1399309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4" name="直線コネクタ 1553"/>
          <xdr:cNvCxnSpPr/>
        </xdr:nvCxnSpPr>
        <xdr:spPr>
          <a:xfrm flipH="1">
            <a:off x="7563317" y="1446042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5" name="直線コネクタ 1554"/>
          <xdr:cNvCxnSpPr/>
        </xdr:nvCxnSpPr>
        <xdr:spPr>
          <a:xfrm flipH="1">
            <a:off x="7565384" y="958048"/>
            <a:ext cx="1" cy="41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6" name="直線コネクタ 1555"/>
          <xdr:cNvCxnSpPr/>
        </xdr:nvCxnSpPr>
        <xdr:spPr>
          <a:xfrm>
            <a:off x="7511557" y="1333819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7" name="直線コネクタ 1556"/>
          <xdr:cNvCxnSpPr/>
        </xdr:nvCxnSpPr>
        <xdr:spPr>
          <a:xfrm>
            <a:off x="7538700" y="1281089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8" name="直線コネクタ 1557"/>
          <xdr:cNvCxnSpPr/>
        </xdr:nvCxnSpPr>
        <xdr:spPr>
          <a:xfrm>
            <a:off x="7510888" y="1226876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9" name="直線コネクタ 1558"/>
          <xdr:cNvCxnSpPr/>
        </xdr:nvCxnSpPr>
        <xdr:spPr>
          <a:xfrm flipH="1">
            <a:off x="7565196" y="1518573"/>
            <a:ext cx="1" cy="68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0" name="直線コネクタ 1559"/>
          <xdr:cNvCxnSpPr/>
        </xdr:nvCxnSpPr>
        <xdr:spPr>
          <a:xfrm>
            <a:off x="7508344" y="1120712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1" name="直線コネクタ 1560"/>
          <xdr:cNvCxnSpPr/>
        </xdr:nvCxnSpPr>
        <xdr:spPr>
          <a:xfrm>
            <a:off x="7510725" y="1010435"/>
            <a:ext cx="1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2" name="直線コネクタ 1561"/>
          <xdr:cNvCxnSpPr/>
        </xdr:nvCxnSpPr>
        <xdr:spPr>
          <a:xfrm>
            <a:off x="7571344" y="904930"/>
            <a:ext cx="72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3" name="直線コネクタ 1562"/>
          <xdr:cNvCxnSpPr/>
        </xdr:nvCxnSpPr>
        <xdr:spPr>
          <a:xfrm>
            <a:off x="7483832" y="904929"/>
            <a:ext cx="72000" cy="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4" name="直線コネクタ 1563"/>
          <xdr:cNvCxnSpPr/>
        </xdr:nvCxnSpPr>
        <xdr:spPr>
          <a:xfrm flipH="1">
            <a:off x="7564730" y="863516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5" name="直線コネクタ 1564"/>
          <xdr:cNvCxnSpPr/>
        </xdr:nvCxnSpPr>
        <xdr:spPr>
          <a:xfrm flipH="1">
            <a:off x="7563313" y="910250"/>
            <a:ext cx="1" cy="36000"/>
          </a:xfrm>
          <a:prstGeom prst="line">
            <a:avLst/>
          </a:prstGeom>
          <a:noFill/>
          <a:ln w="6350" cap="flat" cmpd="sng" algn="ctr">
            <a:solidFill>
              <a:srgbClr val="C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6" name="直線コネクタ 1565"/>
          <xdr:cNvCxnSpPr/>
        </xdr:nvCxnSpPr>
        <xdr:spPr>
          <a:xfrm>
            <a:off x="7537721" y="1174688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7" name="直線コネクタ 1566"/>
          <xdr:cNvCxnSpPr/>
        </xdr:nvCxnSpPr>
        <xdr:spPr>
          <a:xfrm>
            <a:off x="7538169" y="1065125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8" name="直線コネクタ 1567"/>
          <xdr:cNvCxnSpPr/>
        </xdr:nvCxnSpPr>
        <xdr:spPr>
          <a:xfrm>
            <a:off x="7537660" y="958284"/>
            <a:ext cx="54000" cy="0"/>
          </a:xfrm>
          <a:prstGeom prst="line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9" name="直線コネクタ 1568"/>
          <xdr:cNvCxnSpPr/>
        </xdr:nvCxnSpPr>
        <xdr:spPr>
          <a:xfrm flipH="1">
            <a:off x="7681131" y="881430"/>
            <a:ext cx="1" cy="5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0" name="直線コネクタ 1569"/>
          <xdr:cNvCxnSpPr/>
        </xdr:nvCxnSpPr>
        <xdr:spPr>
          <a:xfrm flipH="1">
            <a:off x="7451746" y="882033"/>
            <a:ext cx="1" cy="5400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71" name="二等辺三角形 1570"/>
          <xdr:cNvSpPr/>
        </xdr:nvSpPr>
        <xdr:spPr>
          <a:xfrm rot="13652954">
            <a:off x="7577582" y="848056"/>
            <a:ext cx="45719" cy="45719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72" name="二等辺三角形 1571"/>
          <xdr:cNvSpPr/>
        </xdr:nvSpPr>
        <xdr:spPr>
          <a:xfrm rot="16200000">
            <a:off x="7614109" y="921406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73" name="テキスト ボックス 685"/>
          <xdr:cNvSpPr txBox="1"/>
        </xdr:nvSpPr>
        <xdr:spPr>
          <a:xfrm>
            <a:off x="7633309" y="90228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130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1574" name="二等辺三角形 1573"/>
          <xdr:cNvSpPr/>
        </xdr:nvSpPr>
        <xdr:spPr>
          <a:xfrm rot="16200000">
            <a:off x="7615443" y="1079800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75" name="二等辺三角形 1574"/>
          <xdr:cNvSpPr/>
        </xdr:nvSpPr>
        <xdr:spPr>
          <a:xfrm rot="16200000">
            <a:off x="7629338" y="1244771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76" name="二等辺三角形 1575"/>
          <xdr:cNvSpPr/>
        </xdr:nvSpPr>
        <xdr:spPr>
          <a:xfrm rot="16200000">
            <a:off x="7615443" y="1561283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77" name="二等辺三角形 1576"/>
          <xdr:cNvSpPr/>
        </xdr:nvSpPr>
        <xdr:spPr>
          <a:xfrm rot="16200000">
            <a:off x="7615210" y="1738795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78" name="テキスト ボックス 690"/>
          <xdr:cNvSpPr txBox="1"/>
        </xdr:nvSpPr>
        <xdr:spPr>
          <a:xfrm>
            <a:off x="7630493" y="1060917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140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1579" name="テキスト ボックス 691"/>
          <xdr:cNvSpPr txBox="1"/>
        </xdr:nvSpPr>
        <xdr:spPr>
          <a:xfrm>
            <a:off x="7632255" y="1204729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150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1580" name="二等辺三角形 1579"/>
          <xdr:cNvSpPr/>
        </xdr:nvSpPr>
        <xdr:spPr>
          <a:xfrm rot="16200000">
            <a:off x="7630452" y="1401780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81" name="テキスト ボックス 693"/>
          <xdr:cNvSpPr txBox="1"/>
        </xdr:nvSpPr>
        <xdr:spPr>
          <a:xfrm>
            <a:off x="7630429" y="1365975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160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1582" name="テキスト ボックス 694"/>
          <xdr:cNvSpPr txBox="1"/>
        </xdr:nvSpPr>
        <xdr:spPr>
          <a:xfrm>
            <a:off x="7630493" y="1539676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170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1583" name="テキスト ボックス 695"/>
          <xdr:cNvSpPr txBox="1"/>
        </xdr:nvSpPr>
        <xdr:spPr>
          <a:xfrm>
            <a:off x="7636097" y="1719921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180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1584" name="テキスト ボックス 696"/>
          <xdr:cNvSpPr txBox="1"/>
        </xdr:nvSpPr>
        <xdr:spPr>
          <a:xfrm>
            <a:off x="7634263" y="1913540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190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1585" name="テキスト ボックス 697"/>
          <xdr:cNvSpPr txBox="1"/>
        </xdr:nvSpPr>
        <xdr:spPr>
          <a:xfrm>
            <a:off x="7233023" y="2117275"/>
            <a:ext cx="300082" cy="1846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r>
              <a:rPr lang="en-US" altLang="ja-JP" sz="600">
                <a:solidFill>
                  <a:srgbClr val="FF0000"/>
                </a:solidFill>
              </a:rPr>
              <a:t>200</a:t>
            </a:r>
            <a:endParaRPr kumimoji="1" lang="ja-JP" altLang="en-US" sz="600">
              <a:solidFill>
                <a:srgbClr val="FF0000"/>
              </a:solidFill>
            </a:endParaRPr>
          </a:p>
        </xdr:txBody>
      </xdr:sp>
      <xdr:sp macro="" textlink="">
        <xdr:nvSpPr>
          <xdr:cNvPr id="1586" name="二等辺三角形 1585"/>
          <xdr:cNvSpPr/>
        </xdr:nvSpPr>
        <xdr:spPr>
          <a:xfrm rot="16200000">
            <a:off x="7613468" y="1935660"/>
            <a:ext cx="36000" cy="108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87" name="二等辺三角形 1586"/>
          <xdr:cNvSpPr/>
        </xdr:nvSpPr>
        <xdr:spPr>
          <a:xfrm rot="5400000">
            <a:off x="7433837" y="2152904"/>
            <a:ext cx="36000" cy="72000"/>
          </a:xfrm>
          <a:prstGeom prst="triangle">
            <a:avLst/>
          </a:prstGeom>
          <a:solidFill>
            <a:srgbClr val="FF0000"/>
          </a:solidFill>
          <a:ln w="31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="130" zoomScaleNormal="130" workbookViewId="0">
      <selection sqref="A1:XFD1048576"/>
    </sheetView>
  </sheetViews>
  <sheetFormatPr defaultRowHeight="13.5" x14ac:dyDescent="0.15"/>
  <cols>
    <col min="1" max="5" width="7.625" customWidth="1"/>
    <col min="7" max="11" width="7.625" customWidth="1"/>
  </cols>
  <sheetData>
    <row r="1" spans="1:14" ht="15" thickBot="1" x14ac:dyDescent="0.2">
      <c r="A1" s="75" t="s">
        <v>4</v>
      </c>
      <c r="B1" s="76"/>
      <c r="C1" s="76"/>
      <c r="D1" s="76"/>
      <c r="E1" s="76"/>
      <c r="G1" s="75" t="s">
        <v>6</v>
      </c>
      <c r="H1" s="76"/>
      <c r="I1" s="76"/>
      <c r="J1" s="76"/>
      <c r="K1" s="76"/>
      <c r="M1" t="s">
        <v>48</v>
      </c>
      <c r="N1" t="s">
        <v>47</v>
      </c>
    </row>
    <row r="2" spans="1:14" ht="15" thickBot="1" x14ac:dyDescent="0.2">
      <c r="A2" s="3" t="s">
        <v>5</v>
      </c>
      <c r="B2" s="4" t="s">
        <v>0</v>
      </c>
      <c r="C2" s="5" t="s">
        <v>3</v>
      </c>
      <c r="D2" s="5" t="s">
        <v>1</v>
      </c>
      <c r="E2" s="6" t="s">
        <v>2</v>
      </c>
      <c r="G2" s="3" t="s">
        <v>5</v>
      </c>
      <c r="H2" s="4" t="s">
        <v>0</v>
      </c>
      <c r="I2" s="5" t="s">
        <v>3</v>
      </c>
      <c r="J2" s="5" t="s">
        <v>1</v>
      </c>
      <c r="K2" s="6" t="s">
        <v>2</v>
      </c>
      <c r="M2" t="s">
        <v>8</v>
      </c>
      <c r="N2" s="78">
        <v>2.2800000000000002</v>
      </c>
    </row>
    <row r="3" spans="1:14" ht="14.25" x14ac:dyDescent="0.15">
      <c r="A3" s="7">
        <v>0</v>
      </c>
      <c r="B3" s="17">
        <v>-6.7</v>
      </c>
      <c r="C3" s="8">
        <v>-6.65</v>
      </c>
      <c r="D3" s="9">
        <v>49.26</v>
      </c>
      <c r="E3" s="10">
        <v>950.1</v>
      </c>
      <c r="G3" s="44">
        <v>125</v>
      </c>
      <c r="H3" s="45">
        <f>I3/12.5</f>
        <v>-9.9199999999999997E-2</v>
      </c>
      <c r="I3" s="46">
        <v>-1.24</v>
      </c>
      <c r="J3" s="47">
        <v>16.47</v>
      </c>
      <c r="K3" s="48">
        <v>549.29999999999995</v>
      </c>
      <c r="M3" s="80" t="s">
        <v>9</v>
      </c>
      <c r="N3" s="78">
        <v>1.9700000000000002</v>
      </c>
    </row>
    <row r="4" spans="1:14" ht="14.25" x14ac:dyDescent="0.15">
      <c r="A4" s="11">
        <v>5</v>
      </c>
      <c r="B4" s="12">
        <v>-4.4000000000000004</v>
      </c>
      <c r="C4" s="13">
        <v>-4.37</v>
      </c>
      <c r="D4" s="14">
        <v>46.35</v>
      </c>
      <c r="E4" s="15">
        <v>921.7</v>
      </c>
      <c r="G4" s="49">
        <v>130</v>
      </c>
      <c r="H4" s="50">
        <f>I4/13</f>
        <v>-0.73307692307692307</v>
      </c>
      <c r="I4" s="51">
        <v>-9.5299999999999994</v>
      </c>
      <c r="J4" s="52">
        <v>15.84</v>
      </c>
      <c r="K4" s="53">
        <v>538.70000000000005</v>
      </c>
      <c r="M4" s="80" t="s">
        <v>10</v>
      </c>
      <c r="N4" s="78">
        <v>1.64</v>
      </c>
    </row>
    <row r="5" spans="1:14" ht="14.25" x14ac:dyDescent="0.15">
      <c r="A5" s="16">
        <v>10</v>
      </c>
      <c r="B5" s="17">
        <f>C5/1</f>
        <v>-2.4</v>
      </c>
      <c r="C5" s="18">
        <v>-2.4</v>
      </c>
      <c r="D5" s="19">
        <v>43.81</v>
      </c>
      <c r="E5" s="20">
        <v>896</v>
      </c>
      <c r="G5" s="54">
        <v>135</v>
      </c>
      <c r="H5" s="55">
        <f>I5/13.5</f>
        <v>-1.3866666666666665</v>
      </c>
      <c r="I5" s="56">
        <v>-18.72</v>
      </c>
      <c r="J5" s="57">
        <v>15.23</v>
      </c>
      <c r="K5" s="58">
        <v>528.29999999999995</v>
      </c>
      <c r="M5" s="80" t="s">
        <v>11</v>
      </c>
      <c r="N5" s="78">
        <v>1.3</v>
      </c>
    </row>
    <row r="6" spans="1:14" ht="14.25" x14ac:dyDescent="0.15">
      <c r="A6" s="11">
        <v>15</v>
      </c>
      <c r="B6" s="12">
        <f>C6/1.5</f>
        <v>-0.50666666666666671</v>
      </c>
      <c r="C6" s="13">
        <v>-0.76</v>
      </c>
      <c r="D6" s="14">
        <v>41.54</v>
      </c>
      <c r="E6" s="15">
        <v>872.5</v>
      </c>
      <c r="G6" s="59">
        <v>140</v>
      </c>
      <c r="H6" s="60">
        <f>I6/14</f>
        <v>-2.0621428571428573</v>
      </c>
      <c r="I6" s="61">
        <v>-28.87</v>
      </c>
      <c r="J6" s="62">
        <v>14.64</v>
      </c>
      <c r="K6" s="63">
        <v>518</v>
      </c>
      <c r="M6" s="80" t="s">
        <v>12</v>
      </c>
      <c r="N6" s="78">
        <v>0.92999999999999994</v>
      </c>
    </row>
    <row r="7" spans="1:14" ht="14.25" x14ac:dyDescent="0.15">
      <c r="A7" s="16">
        <v>20</v>
      </c>
      <c r="B7" s="17">
        <f>C7/2</f>
        <v>0.27</v>
      </c>
      <c r="C7" s="18">
        <v>0.54</v>
      </c>
      <c r="D7" s="19">
        <v>39.47</v>
      </c>
      <c r="E7" s="20">
        <v>850.5</v>
      </c>
      <c r="G7" s="54">
        <v>145</v>
      </c>
      <c r="H7" s="55">
        <f>I7/14.5</f>
        <v>-2.7579310344827586</v>
      </c>
      <c r="I7" s="56">
        <v>-39.99</v>
      </c>
      <c r="J7" s="57">
        <v>14.08</v>
      </c>
      <c r="K7" s="58">
        <v>508</v>
      </c>
      <c r="M7" s="80" t="s">
        <v>13</v>
      </c>
      <c r="N7" s="78">
        <v>0.55000000000000004</v>
      </c>
    </row>
    <row r="8" spans="1:14" ht="14.25" x14ac:dyDescent="0.15">
      <c r="A8" s="11">
        <v>25</v>
      </c>
      <c r="B8" s="12">
        <f>C8/2.5</f>
        <v>0.58799999999999997</v>
      </c>
      <c r="C8" s="13">
        <v>1.47</v>
      </c>
      <c r="D8" s="14">
        <v>37.58</v>
      </c>
      <c r="E8" s="15">
        <v>829.8</v>
      </c>
      <c r="G8" s="64">
        <v>150</v>
      </c>
      <c r="H8" s="50">
        <f>I8/15</f>
        <v>-3.476</v>
      </c>
      <c r="I8" s="51">
        <v>-52.14</v>
      </c>
      <c r="J8" s="52">
        <v>13.54</v>
      </c>
      <c r="K8" s="53">
        <v>498.1</v>
      </c>
      <c r="M8" s="80" t="s">
        <v>14</v>
      </c>
      <c r="N8" s="78">
        <v>0.14999999999999991</v>
      </c>
    </row>
    <row r="9" spans="1:14" ht="14.25" x14ac:dyDescent="0.15">
      <c r="A9" s="16">
        <v>30</v>
      </c>
      <c r="B9" s="17">
        <f>C9/3</f>
        <v>0.67333333333333334</v>
      </c>
      <c r="C9" s="18">
        <v>2.02</v>
      </c>
      <c r="D9" s="19">
        <v>35.840000000000003</v>
      </c>
      <c r="E9" s="20">
        <v>810.4</v>
      </c>
      <c r="G9" s="65">
        <v>155</v>
      </c>
      <c r="H9" s="66">
        <f>I9/15.5</f>
        <v>-4.2161290322580642</v>
      </c>
      <c r="I9" s="67">
        <v>-65.349999999999994</v>
      </c>
      <c r="J9" s="68">
        <v>13.01</v>
      </c>
      <c r="K9" s="69">
        <v>488.4</v>
      </c>
      <c r="M9" s="80" t="s">
        <v>15</v>
      </c>
      <c r="N9" s="78">
        <v>-0.28000000000000003</v>
      </c>
    </row>
    <row r="10" spans="1:14" ht="14.25" x14ac:dyDescent="0.15">
      <c r="A10" s="11">
        <v>35</v>
      </c>
      <c r="B10" s="12">
        <f>C10/3.5</f>
        <v>0.62</v>
      </c>
      <c r="C10" s="13">
        <v>2.17</v>
      </c>
      <c r="D10" s="14">
        <v>34.229999999999997</v>
      </c>
      <c r="E10" s="15">
        <v>792.1</v>
      </c>
      <c r="G10" s="64">
        <v>160</v>
      </c>
      <c r="H10" s="50">
        <f>I10/16</f>
        <v>-4.9800000000000004</v>
      </c>
      <c r="I10" s="51">
        <v>-79.680000000000007</v>
      </c>
      <c r="J10" s="52">
        <v>12.51</v>
      </c>
      <c r="K10" s="53">
        <v>478.8</v>
      </c>
      <c r="M10" s="80" t="s">
        <v>46</v>
      </c>
      <c r="N10" s="78">
        <v>-0.71</v>
      </c>
    </row>
    <row r="11" spans="1:14" ht="14.25" x14ac:dyDescent="0.15">
      <c r="A11" s="16">
        <v>40</v>
      </c>
      <c r="B11" s="17">
        <f>C11/4</f>
        <v>0.47249999999999998</v>
      </c>
      <c r="C11" s="18">
        <v>1.89</v>
      </c>
      <c r="D11" s="19">
        <v>32.75</v>
      </c>
      <c r="E11" s="20">
        <v>774.7</v>
      </c>
      <c r="G11" s="54">
        <v>165</v>
      </c>
      <c r="H11" s="55">
        <f>I11/16.5</f>
        <v>-5.7672727272727267</v>
      </c>
      <c r="I11" s="56">
        <v>-95.16</v>
      </c>
      <c r="J11" s="57">
        <v>12.02</v>
      </c>
      <c r="K11" s="58">
        <v>469.4</v>
      </c>
      <c r="M11" s="80" t="s">
        <v>16</v>
      </c>
      <c r="N11" s="78">
        <v>-1.18</v>
      </c>
    </row>
    <row r="12" spans="1:14" ht="15" thickBot="1" x14ac:dyDescent="0.2">
      <c r="A12" s="21">
        <v>45</v>
      </c>
      <c r="B12" s="22">
        <f>C12/4.5</f>
        <v>0.26222222222222219</v>
      </c>
      <c r="C12" s="23">
        <v>1.18</v>
      </c>
      <c r="D12" s="24">
        <v>31.36</v>
      </c>
      <c r="E12" s="25">
        <v>758.1</v>
      </c>
      <c r="G12" s="64">
        <v>170</v>
      </c>
      <c r="H12" s="50">
        <f>I12/17</f>
        <v>-6.578235294117647</v>
      </c>
      <c r="I12" s="51">
        <v>-111.83</v>
      </c>
      <c r="J12" s="52">
        <v>11.56</v>
      </c>
      <c r="K12" s="53">
        <v>460.2</v>
      </c>
      <c r="M12" s="80" t="s">
        <v>17</v>
      </c>
      <c r="N12" s="78">
        <v>-1.65</v>
      </c>
    </row>
    <row r="13" spans="1:14" ht="15" thickBot="1" x14ac:dyDescent="0.2">
      <c r="A13" s="26">
        <v>50</v>
      </c>
      <c r="B13" s="27">
        <f>C13/1</f>
        <v>0</v>
      </c>
      <c r="C13" s="28">
        <v>0</v>
      </c>
      <c r="D13" s="29">
        <v>30.04</v>
      </c>
      <c r="E13" s="30">
        <v>742</v>
      </c>
      <c r="G13" s="44">
        <v>175</v>
      </c>
      <c r="H13" s="45">
        <f>I13/17.5</f>
        <v>-7.4148571428571426</v>
      </c>
      <c r="I13" s="46">
        <v>-129.76</v>
      </c>
      <c r="J13" s="47">
        <v>11.11</v>
      </c>
      <c r="K13" s="48">
        <v>451.2</v>
      </c>
      <c r="M13" s="80" t="s">
        <v>18</v>
      </c>
      <c r="N13" s="78">
        <v>-2.16</v>
      </c>
    </row>
    <row r="14" spans="1:14" ht="14.25" x14ac:dyDescent="0.15">
      <c r="A14" s="31">
        <v>55</v>
      </c>
      <c r="B14" s="32">
        <f>C14/5.5</f>
        <v>-0.3</v>
      </c>
      <c r="C14" s="33">
        <v>-1.65</v>
      </c>
      <c r="D14" s="34">
        <v>28.79</v>
      </c>
      <c r="E14" s="35">
        <v>726.4</v>
      </c>
      <c r="G14" s="64">
        <v>180</v>
      </c>
      <c r="H14" s="50">
        <f>I14/18</f>
        <v>-8.2772222222222229</v>
      </c>
      <c r="I14" s="51">
        <v>-148.99</v>
      </c>
      <c r="J14" s="52">
        <v>10.67</v>
      </c>
      <c r="K14" s="53">
        <v>442.3</v>
      </c>
      <c r="M14" s="80" t="s">
        <v>19</v>
      </c>
      <c r="N14" s="78">
        <v>-2.6700000000000004</v>
      </c>
    </row>
    <row r="15" spans="1:14" ht="14.25" x14ac:dyDescent="0.15">
      <c r="A15" s="16">
        <v>60</v>
      </c>
      <c r="B15" s="17">
        <f>C15/6</f>
        <v>-0.63500000000000001</v>
      </c>
      <c r="C15" s="18">
        <v>-3.81</v>
      </c>
      <c r="D15" s="19">
        <v>27.61</v>
      </c>
      <c r="E15" s="20">
        <v>711.4</v>
      </c>
      <c r="G15" s="65">
        <v>185</v>
      </c>
      <c r="H15" s="66">
        <f>I15/18.5</f>
        <v>-9.165405405405405</v>
      </c>
      <c r="I15" s="67">
        <v>-169.56</v>
      </c>
      <c r="J15" s="68">
        <v>10.26</v>
      </c>
      <c r="K15" s="69">
        <v>433.6</v>
      </c>
      <c r="M15" s="80" t="s">
        <v>20</v>
      </c>
      <c r="N15" s="78">
        <v>-3.2199999999999989</v>
      </c>
    </row>
    <row r="16" spans="1:14" ht="14.25" x14ac:dyDescent="0.15">
      <c r="A16" s="11">
        <v>65</v>
      </c>
      <c r="B16" s="12">
        <f>C16/6.5</f>
        <v>-0.99692307692307702</v>
      </c>
      <c r="C16" s="13">
        <v>-6.48</v>
      </c>
      <c r="D16" s="77">
        <v>26.5</v>
      </c>
      <c r="E16" s="15">
        <v>696.8</v>
      </c>
      <c r="G16" s="64">
        <v>190</v>
      </c>
      <c r="H16" s="50">
        <f>I16/19</f>
        <v>-10.081578947368422</v>
      </c>
      <c r="I16" s="51">
        <v>-191.55</v>
      </c>
      <c r="J16" s="52">
        <v>9.85</v>
      </c>
      <c r="K16" s="53">
        <v>425</v>
      </c>
      <c r="M16" s="80" t="s">
        <v>21</v>
      </c>
      <c r="N16" s="78">
        <v>-3.7800000000000011</v>
      </c>
    </row>
    <row r="17" spans="1:14" ht="14.25" x14ac:dyDescent="0.15">
      <c r="A17" s="16">
        <v>70</v>
      </c>
      <c r="B17" s="17">
        <f>C17/7</f>
        <v>-1.3857142857142857</v>
      </c>
      <c r="C17" s="18">
        <v>-9.6999999999999993</v>
      </c>
      <c r="D17" s="19">
        <v>25.44</v>
      </c>
      <c r="E17" s="20">
        <v>682.8</v>
      </c>
      <c r="G17" s="44">
        <v>195</v>
      </c>
      <c r="H17" s="45">
        <f>I17/19.5</f>
        <v>-11.026153846153846</v>
      </c>
      <c r="I17" s="46">
        <v>-215.01</v>
      </c>
      <c r="J17" s="47">
        <v>9.4700000000000006</v>
      </c>
      <c r="K17" s="48">
        <v>416.5</v>
      </c>
      <c r="M17" s="80" t="s">
        <v>24</v>
      </c>
      <c r="N17" s="78">
        <v>-4.379999999999999</v>
      </c>
    </row>
    <row r="18" spans="1:14" ht="15" thickBot="1" x14ac:dyDescent="0.2">
      <c r="A18" s="11">
        <v>75</v>
      </c>
      <c r="B18" s="12">
        <f>C18/7.5</f>
        <v>-1.7973333333333334</v>
      </c>
      <c r="C18" s="13">
        <v>-13.48</v>
      </c>
      <c r="D18" s="14">
        <v>24.43</v>
      </c>
      <c r="E18" s="15">
        <v>669.1</v>
      </c>
      <c r="G18" s="70">
        <v>200</v>
      </c>
      <c r="H18" s="71">
        <f>I18/20</f>
        <v>-11.999500000000001</v>
      </c>
      <c r="I18" s="72">
        <v>-239.99</v>
      </c>
      <c r="J18" s="73">
        <v>9.09</v>
      </c>
      <c r="K18" s="74">
        <v>408.2</v>
      </c>
      <c r="M18" s="80" t="s">
        <v>22</v>
      </c>
      <c r="N18" s="78">
        <v>-4.9800000000000004</v>
      </c>
    </row>
    <row r="19" spans="1:14" ht="14.25" x14ac:dyDescent="0.15">
      <c r="A19" s="16">
        <v>80</v>
      </c>
      <c r="B19" s="17">
        <f>C19/8</f>
        <v>-2.2324999999999999</v>
      </c>
      <c r="C19" s="18">
        <v>-17.86</v>
      </c>
      <c r="D19" s="19">
        <v>23.47</v>
      </c>
      <c r="E19" s="20">
        <v>655.9</v>
      </c>
      <c r="M19" s="80" t="s">
        <v>23</v>
      </c>
      <c r="N19" s="78">
        <v>-5.6400000000000006</v>
      </c>
    </row>
    <row r="20" spans="1:14" ht="14.25" x14ac:dyDescent="0.15">
      <c r="A20" s="11">
        <v>85</v>
      </c>
      <c r="B20" s="12">
        <f>C20/8.5</f>
        <v>-2.6870588235294117</v>
      </c>
      <c r="C20" s="13">
        <v>-22.84</v>
      </c>
      <c r="D20" s="14">
        <v>22.55</v>
      </c>
      <c r="E20" s="15">
        <v>642.9</v>
      </c>
      <c r="M20" s="80" t="s">
        <v>25</v>
      </c>
      <c r="N20" s="78">
        <v>-6.2799999999999976</v>
      </c>
    </row>
    <row r="21" spans="1:14" ht="14.25" x14ac:dyDescent="0.15">
      <c r="A21" s="16">
        <v>90</v>
      </c>
      <c r="B21" s="17">
        <f>C21/9</f>
        <v>-3.1644444444444444</v>
      </c>
      <c r="C21" s="18">
        <v>-28.48</v>
      </c>
      <c r="D21" s="19">
        <v>21.67</v>
      </c>
      <c r="E21" s="20">
        <v>630.20000000000005</v>
      </c>
      <c r="M21" s="80" t="s">
        <v>26</v>
      </c>
      <c r="N21" s="78">
        <v>-6.990000000000002</v>
      </c>
    </row>
    <row r="22" spans="1:14" ht="14.25" x14ac:dyDescent="0.15">
      <c r="A22" s="11">
        <v>95</v>
      </c>
      <c r="B22" s="12">
        <f>C22/9.5</f>
        <v>-3.6589473684210523</v>
      </c>
      <c r="C22" s="13">
        <v>-34.76</v>
      </c>
      <c r="D22" s="14">
        <v>20.83</v>
      </c>
      <c r="E22" s="15">
        <v>617.9</v>
      </c>
      <c r="M22" s="80" t="s">
        <v>27</v>
      </c>
      <c r="N22" s="78">
        <v>-7.6899999999999977</v>
      </c>
    </row>
    <row r="23" spans="1:14" ht="14.25" x14ac:dyDescent="0.15">
      <c r="A23" s="16">
        <v>100</v>
      </c>
      <c r="B23" s="17">
        <f>C23/10</f>
        <v>-4.1749999999999998</v>
      </c>
      <c r="C23" s="18">
        <v>-41.75</v>
      </c>
      <c r="D23" s="19">
        <v>20.02</v>
      </c>
      <c r="E23" s="20">
        <v>605.79999999999995</v>
      </c>
      <c r="M23" s="80" t="s">
        <v>28</v>
      </c>
      <c r="N23" s="78">
        <v>-8.4600000000000009</v>
      </c>
    </row>
    <row r="24" spans="1:14" ht="14.25" x14ac:dyDescent="0.15">
      <c r="A24" s="11">
        <v>105</v>
      </c>
      <c r="B24" s="12">
        <f>C24/10.5</f>
        <v>-4.7085714285714282</v>
      </c>
      <c r="C24" s="13">
        <v>-49.44</v>
      </c>
      <c r="D24" s="14">
        <v>19.25</v>
      </c>
      <c r="E24" s="15">
        <v>594</v>
      </c>
      <c r="M24" s="80" t="s">
        <v>29</v>
      </c>
      <c r="N24" s="78">
        <v>-9.220000000000006</v>
      </c>
    </row>
    <row r="25" spans="1:14" ht="14.25" x14ac:dyDescent="0.15">
      <c r="A25" s="16">
        <v>110</v>
      </c>
      <c r="B25" s="17">
        <f>C25/11</f>
        <v>-5.2636363636363637</v>
      </c>
      <c r="C25" s="18">
        <v>-57.9</v>
      </c>
      <c r="D25" s="19">
        <v>18.510000000000002</v>
      </c>
      <c r="E25" s="20">
        <v>582.4</v>
      </c>
      <c r="M25" s="80" t="s">
        <v>30</v>
      </c>
      <c r="N25" s="78">
        <v>-10.049999999999997</v>
      </c>
    </row>
    <row r="26" spans="1:14" ht="14.25" x14ac:dyDescent="0.15">
      <c r="A26" s="11">
        <v>115</v>
      </c>
      <c r="B26" s="12">
        <f>C26/11.5</f>
        <v>-5.8365217391304354</v>
      </c>
      <c r="C26" s="13">
        <v>-67.12</v>
      </c>
      <c r="D26" s="77">
        <v>17.8</v>
      </c>
      <c r="E26" s="15">
        <v>571.20000000000005</v>
      </c>
      <c r="M26" s="80"/>
      <c r="N26" s="79"/>
    </row>
    <row r="27" spans="1:14" ht="14.25" x14ac:dyDescent="0.15">
      <c r="A27" s="16">
        <v>120</v>
      </c>
      <c r="B27" s="17">
        <f>C27/12</f>
        <v>-6.4308333333333332</v>
      </c>
      <c r="C27" s="18">
        <v>-77.17</v>
      </c>
      <c r="D27" s="19">
        <v>17.12</v>
      </c>
      <c r="E27" s="20">
        <v>560.1</v>
      </c>
      <c r="I27" s="2"/>
      <c r="M27" s="80" t="s">
        <v>31</v>
      </c>
      <c r="N27" s="78">
        <v>-8.2899999999999991</v>
      </c>
    </row>
    <row r="28" spans="1:14" ht="15" thickBot="1" x14ac:dyDescent="0.2">
      <c r="A28" s="36">
        <v>124.2</v>
      </c>
      <c r="B28" s="37">
        <f>C28/12.5</f>
        <v>-6.9984000000000002</v>
      </c>
      <c r="C28" s="38">
        <v>-87.48</v>
      </c>
      <c r="D28" s="39">
        <v>16.36</v>
      </c>
      <c r="E28" s="40">
        <v>545.79999999999995</v>
      </c>
      <c r="G28" s="1"/>
      <c r="H28" s="2"/>
      <c r="M28" s="80" t="s">
        <v>32</v>
      </c>
      <c r="N28" s="78">
        <v>-9.19</v>
      </c>
    </row>
    <row r="29" spans="1:14" x14ac:dyDescent="0.15">
      <c r="A29" s="41"/>
      <c r="B29" s="42"/>
      <c r="C29" s="43"/>
      <c r="D29" s="43"/>
      <c r="E29" s="43"/>
      <c r="I29" s="2"/>
      <c r="M29" s="80" t="s">
        <v>33</v>
      </c>
      <c r="N29" s="78">
        <v>-10.150000000000002</v>
      </c>
    </row>
    <row r="30" spans="1:14" x14ac:dyDescent="0.15">
      <c r="A30" s="43"/>
      <c r="B30" s="42"/>
      <c r="C30" s="43"/>
      <c r="D30" s="43"/>
      <c r="E30" s="41"/>
      <c r="M30" s="80" t="s">
        <v>34</v>
      </c>
      <c r="N30" s="78">
        <v>-11.120000000000001</v>
      </c>
    </row>
    <row r="31" spans="1:14" ht="15" thickBot="1" x14ac:dyDescent="0.2">
      <c r="A31" s="75" t="s">
        <v>4</v>
      </c>
      <c r="B31" s="76"/>
      <c r="C31" s="76"/>
      <c r="D31" s="76"/>
      <c r="E31" s="76"/>
      <c r="G31" s="75" t="s">
        <v>6</v>
      </c>
      <c r="H31" s="76"/>
      <c r="I31" s="76"/>
      <c r="J31" s="76"/>
      <c r="K31" s="76"/>
      <c r="M31" s="80" t="s">
        <v>35</v>
      </c>
      <c r="N31" s="78">
        <v>-12.149999999999999</v>
      </c>
    </row>
    <row r="32" spans="1:14" ht="15" thickBot="1" x14ac:dyDescent="0.2">
      <c r="A32" s="3" t="s">
        <v>5</v>
      </c>
      <c r="B32" s="4" t="s">
        <v>0</v>
      </c>
      <c r="C32" s="5" t="s">
        <v>3</v>
      </c>
      <c r="D32" s="5" t="s">
        <v>1</v>
      </c>
      <c r="E32" s="6" t="s">
        <v>2</v>
      </c>
      <c r="G32" s="3" t="s">
        <v>5</v>
      </c>
      <c r="H32" s="4" t="s">
        <v>0</v>
      </c>
      <c r="I32" s="5" t="s">
        <v>3</v>
      </c>
      <c r="J32" s="5" t="s">
        <v>1</v>
      </c>
      <c r="K32" s="6" t="s">
        <v>2</v>
      </c>
      <c r="M32" s="80" t="s">
        <v>36</v>
      </c>
      <c r="N32" s="78">
        <v>-13.209999999999994</v>
      </c>
    </row>
    <row r="33" spans="1:14" ht="14.25" x14ac:dyDescent="0.15">
      <c r="A33" s="7">
        <v>0</v>
      </c>
      <c r="B33" s="17">
        <v>-6.7</v>
      </c>
      <c r="C33" s="8">
        <v>-6.65</v>
      </c>
      <c r="D33" s="9">
        <v>49.26</v>
      </c>
      <c r="E33" s="10">
        <v>950.1</v>
      </c>
      <c r="G33" s="44">
        <v>125</v>
      </c>
      <c r="H33" s="45">
        <f>I33/12.5</f>
        <v>-9.9199999999999997E-2</v>
      </c>
      <c r="I33" s="46">
        <v>-1.24</v>
      </c>
      <c r="J33" s="47">
        <v>16.47</v>
      </c>
      <c r="K33" s="48">
        <v>549.29999999999995</v>
      </c>
      <c r="M33" s="80" t="s">
        <v>37</v>
      </c>
      <c r="N33" s="78">
        <v>-14.330000000000013</v>
      </c>
    </row>
    <row r="34" spans="1:14" ht="14.25" x14ac:dyDescent="0.15">
      <c r="A34" s="11">
        <v>5</v>
      </c>
      <c r="B34" s="12">
        <v>-4.4000000000000004</v>
      </c>
      <c r="C34" s="13">
        <v>-4.37</v>
      </c>
      <c r="D34" s="14">
        <v>46.35</v>
      </c>
      <c r="E34" s="15">
        <v>921.7</v>
      </c>
      <c r="G34" s="49">
        <v>130</v>
      </c>
      <c r="H34" s="50">
        <f>I34/13</f>
        <v>-0.73307692307692307</v>
      </c>
      <c r="I34" s="51">
        <v>-9.5299999999999994</v>
      </c>
      <c r="J34" s="52">
        <v>15.84</v>
      </c>
      <c r="K34" s="53">
        <v>538.70000000000005</v>
      </c>
      <c r="M34" s="80" t="s">
        <v>39</v>
      </c>
      <c r="N34" s="78">
        <v>-15.47999999999999</v>
      </c>
    </row>
    <row r="35" spans="1:14" ht="14.25" x14ac:dyDescent="0.15">
      <c r="A35" s="16">
        <v>10</v>
      </c>
      <c r="B35" s="17">
        <f>C35/1</f>
        <v>-2.4</v>
      </c>
      <c r="C35" s="18">
        <v>-2.4</v>
      </c>
      <c r="D35" s="19">
        <v>43.81</v>
      </c>
      <c r="E35" s="20">
        <v>896</v>
      </c>
      <c r="G35" s="54">
        <v>135</v>
      </c>
      <c r="H35" s="55">
        <f>I35/13.5</f>
        <v>-1.3866666666666665</v>
      </c>
      <c r="I35" s="56">
        <v>-18.72</v>
      </c>
      <c r="J35" s="57">
        <v>15.23</v>
      </c>
      <c r="K35" s="58">
        <v>528.29999999999995</v>
      </c>
      <c r="M35" s="80" t="s">
        <v>38</v>
      </c>
      <c r="N35" s="78">
        <v>-16.670000000000002</v>
      </c>
    </row>
    <row r="36" spans="1:14" ht="14.25" x14ac:dyDescent="0.15">
      <c r="A36" s="11">
        <v>15</v>
      </c>
      <c r="B36" s="12">
        <f>C36/1.5</f>
        <v>-0.50666666666666671</v>
      </c>
      <c r="C36" s="13">
        <v>-0.76</v>
      </c>
      <c r="D36" s="14">
        <v>41.54</v>
      </c>
      <c r="E36" s="15">
        <v>872.5</v>
      </c>
      <c r="G36" s="59">
        <v>140</v>
      </c>
      <c r="H36" s="60">
        <f>I36/14</f>
        <v>-2.0621428571428573</v>
      </c>
      <c r="I36" s="61">
        <v>-28.87</v>
      </c>
      <c r="J36" s="62">
        <v>14.64</v>
      </c>
      <c r="K36" s="63">
        <v>518</v>
      </c>
      <c r="M36" s="80" t="s">
        <v>40</v>
      </c>
      <c r="N36" s="78">
        <v>-17.929999999999993</v>
      </c>
    </row>
    <row r="37" spans="1:14" ht="14.25" x14ac:dyDescent="0.15">
      <c r="A37" s="16">
        <v>20</v>
      </c>
      <c r="B37" s="17">
        <f>C37/2</f>
        <v>0.27</v>
      </c>
      <c r="C37" s="18">
        <v>0.54</v>
      </c>
      <c r="D37" s="19">
        <v>39.47</v>
      </c>
      <c r="E37" s="20">
        <v>850.5</v>
      </c>
      <c r="G37" s="54">
        <v>145</v>
      </c>
      <c r="H37" s="55">
        <f>I37/14.5</f>
        <v>-2.7579310344827586</v>
      </c>
      <c r="I37" s="56">
        <v>-39.99</v>
      </c>
      <c r="J37" s="57">
        <v>14.08</v>
      </c>
      <c r="K37" s="58">
        <v>508</v>
      </c>
      <c r="M37" s="80" t="s">
        <v>41</v>
      </c>
      <c r="N37" s="78">
        <v>-19.230000000000018</v>
      </c>
    </row>
    <row r="38" spans="1:14" ht="14.25" x14ac:dyDescent="0.15">
      <c r="A38" s="11">
        <v>25</v>
      </c>
      <c r="B38" s="12">
        <f>C38/2.5</f>
        <v>0.58799999999999997</v>
      </c>
      <c r="C38" s="13">
        <v>1.47</v>
      </c>
      <c r="D38" s="14">
        <v>37.58</v>
      </c>
      <c r="E38" s="15">
        <v>829.8</v>
      </c>
      <c r="G38" s="64">
        <v>150</v>
      </c>
      <c r="H38" s="50">
        <f>I38/15</f>
        <v>-3.476</v>
      </c>
      <c r="I38" s="51">
        <v>-52.14</v>
      </c>
      <c r="J38" s="52">
        <v>13.54</v>
      </c>
      <c r="K38" s="53">
        <v>498.1</v>
      </c>
      <c r="M38" s="80" t="s">
        <v>42</v>
      </c>
      <c r="N38" s="78">
        <v>-20.569999999999993</v>
      </c>
    </row>
    <row r="39" spans="1:14" ht="14.25" x14ac:dyDescent="0.15">
      <c r="A39" s="16">
        <v>30</v>
      </c>
      <c r="B39" s="17">
        <f>C39/3</f>
        <v>0.67333333333333334</v>
      </c>
      <c r="C39" s="18">
        <v>2.02</v>
      </c>
      <c r="D39" s="19">
        <v>35.840000000000003</v>
      </c>
      <c r="E39" s="20">
        <v>810.4</v>
      </c>
      <c r="G39" s="65">
        <v>155</v>
      </c>
      <c r="H39" s="66">
        <f>I39/15.5</f>
        <v>-4.2161290322580642</v>
      </c>
      <c r="I39" s="67">
        <v>-65.349999999999994</v>
      </c>
      <c r="J39" s="68">
        <v>13.01</v>
      </c>
      <c r="K39" s="69">
        <v>488.4</v>
      </c>
      <c r="M39" s="80" t="s">
        <v>43</v>
      </c>
      <c r="N39" s="78">
        <v>-21.990000000000009</v>
      </c>
    </row>
    <row r="40" spans="1:14" ht="14.25" x14ac:dyDescent="0.15">
      <c r="A40" s="11">
        <v>35</v>
      </c>
      <c r="B40" s="12">
        <f>C40/3.5</f>
        <v>0.62</v>
      </c>
      <c r="C40" s="13">
        <v>2.17</v>
      </c>
      <c r="D40" s="14">
        <v>34.229999999999997</v>
      </c>
      <c r="E40" s="15">
        <v>792.1</v>
      </c>
      <c r="G40" s="64">
        <v>160</v>
      </c>
      <c r="H40" s="50">
        <f>I40/16</f>
        <v>-4.9800000000000004</v>
      </c>
      <c r="I40" s="51">
        <v>-79.680000000000007</v>
      </c>
      <c r="J40" s="52">
        <v>12.51</v>
      </c>
      <c r="K40" s="53">
        <v>478.8</v>
      </c>
      <c r="M40" s="80" t="s">
        <v>44</v>
      </c>
      <c r="N40" s="78">
        <v>-23.45999999999998</v>
      </c>
    </row>
    <row r="41" spans="1:14" ht="14.25" x14ac:dyDescent="0.15">
      <c r="A41" s="16">
        <v>40</v>
      </c>
      <c r="B41" s="17">
        <f>C41/4</f>
        <v>0.47249999999999998</v>
      </c>
      <c r="C41" s="18">
        <v>1.89</v>
      </c>
      <c r="D41" s="19">
        <v>32.75</v>
      </c>
      <c r="E41" s="20">
        <v>774.7</v>
      </c>
      <c r="G41" s="54">
        <v>165</v>
      </c>
      <c r="H41" s="55">
        <f>I41/16.5</f>
        <v>-5.7672727272727267</v>
      </c>
      <c r="I41" s="56">
        <v>-95.16</v>
      </c>
      <c r="J41" s="57">
        <v>12.02</v>
      </c>
      <c r="K41" s="58">
        <v>469.4</v>
      </c>
      <c r="M41" s="80" t="s">
        <v>45</v>
      </c>
      <c r="N41" s="78">
        <v>-24.980000000000018</v>
      </c>
    </row>
    <row r="42" spans="1:14" ht="15" thickBot="1" x14ac:dyDescent="0.2">
      <c r="A42" s="21">
        <v>45</v>
      </c>
      <c r="B42" s="22">
        <f>C42/4.5</f>
        <v>0.26222222222222219</v>
      </c>
      <c r="C42" s="23">
        <v>1.18</v>
      </c>
      <c r="D42" s="24">
        <v>31.36</v>
      </c>
      <c r="E42" s="25">
        <v>758.1</v>
      </c>
      <c r="G42" s="64">
        <v>170</v>
      </c>
      <c r="H42" s="50">
        <f>I42/17</f>
        <v>-6.578235294117647</v>
      </c>
      <c r="I42" s="51">
        <v>-111.83</v>
      </c>
      <c r="J42" s="52">
        <v>11.56</v>
      </c>
      <c r="K42" s="53">
        <v>460.2</v>
      </c>
    </row>
    <row r="43" spans="1:14" ht="15" thickBot="1" x14ac:dyDescent="0.2">
      <c r="A43" s="26">
        <v>50</v>
      </c>
      <c r="B43" s="27">
        <f>C43/1</f>
        <v>0</v>
      </c>
      <c r="C43" s="28">
        <v>0</v>
      </c>
      <c r="D43" s="29">
        <v>30.04</v>
      </c>
      <c r="E43" s="30">
        <v>742</v>
      </c>
      <c r="G43" s="44">
        <v>175</v>
      </c>
      <c r="H43" s="45">
        <f>I43/17.5</f>
        <v>-7.4148571428571426</v>
      </c>
      <c r="I43" s="46">
        <v>-129.76</v>
      </c>
      <c r="J43" s="47">
        <v>11.11</v>
      </c>
      <c r="K43" s="48">
        <v>451.2</v>
      </c>
    </row>
    <row r="44" spans="1:14" ht="14.25" x14ac:dyDescent="0.15">
      <c r="A44" s="31">
        <v>55</v>
      </c>
      <c r="B44" s="32">
        <f>C44/5.5</f>
        <v>-0.3</v>
      </c>
      <c r="C44" s="33">
        <v>-1.65</v>
      </c>
      <c r="D44" s="34">
        <v>28.79</v>
      </c>
      <c r="E44" s="35">
        <v>726.4</v>
      </c>
      <c r="G44" s="64">
        <v>180</v>
      </c>
      <c r="H44" s="50">
        <f>I44/18</f>
        <v>-8.2772222222222229</v>
      </c>
      <c r="I44" s="51">
        <v>-148.99</v>
      </c>
      <c r="J44" s="52">
        <v>10.67</v>
      </c>
      <c r="K44" s="53">
        <v>442.3</v>
      </c>
    </row>
    <row r="45" spans="1:14" ht="14.25" x14ac:dyDescent="0.15">
      <c r="A45" s="16">
        <v>60</v>
      </c>
      <c r="B45" s="17">
        <f>C45/6</f>
        <v>-0.63500000000000001</v>
      </c>
      <c r="C45" s="18">
        <v>-3.81</v>
      </c>
      <c r="D45" s="19">
        <v>27.61</v>
      </c>
      <c r="E45" s="20">
        <v>711.4</v>
      </c>
      <c r="G45" s="65">
        <v>185</v>
      </c>
      <c r="H45" s="66">
        <f>I45/18.5</f>
        <v>-9.165405405405405</v>
      </c>
      <c r="I45" s="67">
        <v>-169.56</v>
      </c>
      <c r="J45" s="68">
        <v>10.26</v>
      </c>
      <c r="K45" s="69">
        <v>433.6</v>
      </c>
    </row>
    <row r="46" spans="1:14" ht="14.25" x14ac:dyDescent="0.15">
      <c r="A46" s="11">
        <v>65</v>
      </c>
      <c r="B46" s="12">
        <f>C46/6.5</f>
        <v>-0.99692307692307702</v>
      </c>
      <c r="C46" s="13">
        <v>-6.48</v>
      </c>
      <c r="D46" s="77">
        <v>26.5</v>
      </c>
      <c r="E46" s="15">
        <v>696.8</v>
      </c>
      <c r="G46" s="64">
        <v>190</v>
      </c>
      <c r="H46" s="50">
        <f>I46/19</f>
        <v>-10.081578947368422</v>
      </c>
      <c r="I46" s="51">
        <v>-191.55</v>
      </c>
      <c r="J46" s="52">
        <v>9.85</v>
      </c>
      <c r="K46" s="53">
        <v>425</v>
      </c>
    </row>
    <row r="47" spans="1:14" ht="14.25" x14ac:dyDescent="0.15">
      <c r="A47" s="16">
        <v>70</v>
      </c>
      <c r="B47" s="17">
        <f>C47/7</f>
        <v>-1.3857142857142857</v>
      </c>
      <c r="C47" s="18">
        <v>-9.6999999999999993</v>
      </c>
      <c r="D47" s="19">
        <v>25.44</v>
      </c>
      <c r="E47" s="20">
        <v>682.8</v>
      </c>
      <c r="G47" s="44">
        <v>195</v>
      </c>
      <c r="H47" s="45">
        <f>I47/19.5</f>
        <v>-11.026153846153846</v>
      </c>
      <c r="I47" s="46">
        <v>-215.01</v>
      </c>
      <c r="J47" s="47">
        <v>9.4700000000000006</v>
      </c>
      <c r="K47" s="48">
        <v>416.5</v>
      </c>
    </row>
    <row r="48" spans="1:14" ht="15" thickBot="1" x14ac:dyDescent="0.2">
      <c r="A48" s="11">
        <v>75</v>
      </c>
      <c r="B48" s="12">
        <f>C48/7.5</f>
        <v>-1.7973333333333334</v>
      </c>
      <c r="C48" s="13">
        <v>-13.48</v>
      </c>
      <c r="D48" s="14">
        <v>24.43</v>
      </c>
      <c r="E48" s="15">
        <v>669.1</v>
      </c>
      <c r="G48" s="70">
        <v>200</v>
      </c>
      <c r="H48" s="71">
        <f>I48/20</f>
        <v>-11.999500000000001</v>
      </c>
      <c r="I48" s="72">
        <v>-239.99</v>
      </c>
      <c r="J48" s="73">
        <v>9.09</v>
      </c>
      <c r="K48" s="74">
        <v>408.2</v>
      </c>
    </row>
    <row r="49" spans="1:9" ht="14.25" x14ac:dyDescent="0.15">
      <c r="A49" s="16">
        <v>80</v>
      </c>
      <c r="B49" s="17">
        <f>C49/8</f>
        <v>-2.2324999999999999</v>
      </c>
      <c r="C49" s="18">
        <v>-17.86</v>
      </c>
      <c r="D49" s="19">
        <v>23.47</v>
      </c>
      <c r="E49" s="20">
        <v>655.9</v>
      </c>
    </row>
    <row r="50" spans="1:9" ht="14.25" x14ac:dyDescent="0.15">
      <c r="A50" s="11">
        <v>85</v>
      </c>
      <c r="B50" s="12">
        <f>C50/8.5</f>
        <v>-2.6870588235294117</v>
      </c>
      <c r="C50" s="13">
        <v>-22.84</v>
      </c>
      <c r="D50" s="14">
        <v>22.55</v>
      </c>
      <c r="E50" s="15">
        <v>642.9</v>
      </c>
    </row>
    <row r="51" spans="1:9" ht="14.25" x14ac:dyDescent="0.15">
      <c r="A51" s="16">
        <v>90</v>
      </c>
      <c r="B51" s="17">
        <f>C51/9</f>
        <v>-3.1644444444444444</v>
      </c>
      <c r="C51" s="18">
        <v>-28.48</v>
      </c>
      <c r="D51" s="19">
        <v>21.67</v>
      </c>
      <c r="E51" s="20">
        <v>630.20000000000005</v>
      </c>
    </row>
    <row r="52" spans="1:9" ht="14.25" x14ac:dyDescent="0.15">
      <c r="A52" s="11">
        <v>95</v>
      </c>
      <c r="B52" s="12">
        <f>C52/9.5</f>
        <v>-3.6589473684210523</v>
      </c>
      <c r="C52" s="13">
        <v>-34.76</v>
      </c>
      <c r="D52" s="14">
        <v>20.83</v>
      </c>
      <c r="E52" s="15">
        <v>617.9</v>
      </c>
    </row>
    <row r="53" spans="1:9" ht="14.25" x14ac:dyDescent="0.15">
      <c r="A53" s="16">
        <v>100</v>
      </c>
      <c r="B53" s="17">
        <f>C53/10</f>
        <v>-4.1749999999999998</v>
      </c>
      <c r="C53" s="18">
        <v>-41.75</v>
      </c>
      <c r="D53" s="19">
        <v>20.02</v>
      </c>
      <c r="E53" s="20">
        <v>605.79999999999995</v>
      </c>
    </row>
    <row r="54" spans="1:9" ht="14.25" x14ac:dyDescent="0.15">
      <c r="A54" s="11">
        <v>105</v>
      </c>
      <c r="B54" s="12">
        <f>C54/10.5</f>
        <v>-4.7085714285714282</v>
      </c>
      <c r="C54" s="13">
        <v>-49.44</v>
      </c>
      <c r="D54" s="14">
        <v>19.25</v>
      </c>
      <c r="E54" s="15">
        <v>594</v>
      </c>
    </row>
    <row r="55" spans="1:9" ht="14.25" x14ac:dyDescent="0.15">
      <c r="A55" s="16">
        <v>110</v>
      </c>
      <c r="B55" s="17">
        <f>C55/11</f>
        <v>-5.2636363636363637</v>
      </c>
      <c r="C55" s="18">
        <v>-57.9</v>
      </c>
      <c r="D55" s="19">
        <v>18.510000000000002</v>
      </c>
      <c r="E55" s="20">
        <v>582.4</v>
      </c>
    </row>
    <row r="56" spans="1:9" ht="14.25" x14ac:dyDescent="0.15">
      <c r="A56" s="11">
        <v>115</v>
      </c>
      <c r="B56" s="12">
        <f>C56/11.5</f>
        <v>-5.8365217391304354</v>
      </c>
      <c r="C56" s="13">
        <v>-67.12</v>
      </c>
      <c r="D56" s="77">
        <v>17.8</v>
      </c>
      <c r="E56" s="15">
        <v>571.20000000000005</v>
      </c>
    </row>
    <row r="57" spans="1:9" ht="14.25" x14ac:dyDescent="0.15">
      <c r="A57" s="16">
        <v>120</v>
      </c>
      <c r="B57" s="17">
        <f>C57/12</f>
        <v>-6.4308333333333332</v>
      </c>
      <c r="C57" s="18">
        <v>-77.17</v>
      </c>
      <c r="D57" s="19">
        <v>17.12</v>
      </c>
      <c r="E57" s="20">
        <v>560.1</v>
      </c>
      <c r="I57" s="2"/>
    </row>
    <row r="58" spans="1:9" ht="15" thickBot="1" x14ac:dyDescent="0.2">
      <c r="A58" s="36">
        <v>124.2</v>
      </c>
      <c r="B58" s="37">
        <f>C58/12.5</f>
        <v>-6.9984000000000002</v>
      </c>
      <c r="C58" s="38">
        <v>-87.48</v>
      </c>
      <c r="D58" s="39">
        <v>16.36</v>
      </c>
      <c r="E58" s="40">
        <v>545.79999999999995</v>
      </c>
      <c r="G58" s="1"/>
      <c r="H58" s="2"/>
    </row>
    <row r="59" spans="1:9" x14ac:dyDescent="0.15">
      <c r="A59" s="41"/>
      <c r="B59" s="42"/>
      <c r="C59" s="43"/>
      <c r="D59" s="43"/>
      <c r="E59" s="43"/>
      <c r="I59" s="2"/>
    </row>
    <row r="60" spans="1:9" x14ac:dyDescent="0.15">
      <c r="A60" s="43"/>
      <c r="B60" s="42"/>
      <c r="C60" s="43"/>
      <c r="D60" s="43"/>
      <c r="E60" s="41"/>
    </row>
  </sheetData>
  <mergeCells count="4">
    <mergeCell ref="A1:E1"/>
    <mergeCell ref="G1:K1"/>
    <mergeCell ref="A31:E31"/>
    <mergeCell ref="G31:K31"/>
  </mergeCells>
  <phoneticPr fontId="1"/>
  <pageMargins left="0.23622047244094491" right="0.23622047244094491" top="0" bottom="0.15748031496062992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tabSelected="1" workbookViewId="0">
      <selection activeCell="Q8" sqref="Q8"/>
    </sheetView>
  </sheetViews>
  <sheetFormatPr defaultRowHeight="13.5" x14ac:dyDescent="0.15"/>
  <cols>
    <col min="1" max="5" width="7.625" customWidth="1"/>
    <col min="7" max="11" width="7.625" customWidth="1"/>
  </cols>
  <sheetData>
    <row r="2" spans="1:14" ht="15" thickBot="1" x14ac:dyDescent="0.2">
      <c r="A2" s="75" t="s">
        <v>4</v>
      </c>
      <c r="B2" s="75"/>
      <c r="C2" s="75"/>
      <c r="D2" s="75"/>
      <c r="E2" s="75"/>
      <c r="G2" s="75" t="s">
        <v>6</v>
      </c>
      <c r="H2" s="75"/>
      <c r="I2" s="75"/>
      <c r="J2" s="75"/>
      <c r="K2" s="75"/>
      <c r="M2" s="81" t="s">
        <v>48</v>
      </c>
      <c r="N2" s="81" t="s">
        <v>47</v>
      </c>
    </row>
    <row r="3" spans="1:14" ht="15" thickBot="1" x14ac:dyDescent="0.2">
      <c r="A3" s="3" t="s">
        <v>5</v>
      </c>
      <c r="B3" s="4" t="s">
        <v>0</v>
      </c>
      <c r="C3" s="5" t="s">
        <v>3</v>
      </c>
      <c r="D3" s="5" t="s">
        <v>1</v>
      </c>
      <c r="E3" s="6" t="s">
        <v>2</v>
      </c>
      <c r="G3" s="3" t="s">
        <v>5</v>
      </c>
      <c r="H3" s="4" t="s">
        <v>0</v>
      </c>
      <c r="I3" s="5" t="s">
        <v>3</v>
      </c>
      <c r="J3" s="5" t="s">
        <v>1</v>
      </c>
      <c r="K3" s="6" t="s">
        <v>2</v>
      </c>
      <c r="M3" s="81" t="s">
        <v>8</v>
      </c>
      <c r="N3" s="82">
        <v>2.2800000000000002</v>
      </c>
    </row>
    <row r="4" spans="1:14" ht="14.25" x14ac:dyDescent="0.15">
      <c r="A4" s="7">
        <v>0</v>
      </c>
      <c r="B4" s="17">
        <v>-6.7</v>
      </c>
      <c r="C4" s="8">
        <v>-6.65</v>
      </c>
      <c r="D4" s="9">
        <v>49.26</v>
      </c>
      <c r="E4" s="10">
        <v>950.1</v>
      </c>
      <c r="G4" s="44">
        <v>125</v>
      </c>
      <c r="H4" s="45">
        <f>I4/12.5</f>
        <v>-9.9199999999999997E-2</v>
      </c>
      <c r="I4" s="46">
        <v>-1.24</v>
      </c>
      <c r="J4" s="47">
        <v>16.47</v>
      </c>
      <c r="K4" s="48">
        <v>549.29999999999995</v>
      </c>
      <c r="M4" s="83" t="s">
        <v>9</v>
      </c>
      <c r="N4" s="82">
        <v>1.9700000000000002</v>
      </c>
    </row>
    <row r="5" spans="1:14" ht="14.25" x14ac:dyDescent="0.15">
      <c r="A5" s="11">
        <v>5</v>
      </c>
      <c r="B5" s="12">
        <v>-4.4000000000000004</v>
      </c>
      <c r="C5" s="13">
        <v>-4.37</v>
      </c>
      <c r="D5" s="14">
        <v>46.35</v>
      </c>
      <c r="E5" s="15">
        <v>921.7</v>
      </c>
      <c r="G5" s="49">
        <v>130</v>
      </c>
      <c r="H5" s="50">
        <f>I5/13</f>
        <v>-0.73307692307692307</v>
      </c>
      <c r="I5" s="51">
        <v>-9.5299999999999994</v>
      </c>
      <c r="J5" s="52">
        <v>15.84</v>
      </c>
      <c r="K5" s="53">
        <v>538.70000000000005</v>
      </c>
      <c r="M5" s="83" t="s">
        <v>10</v>
      </c>
      <c r="N5" s="82">
        <v>1.64</v>
      </c>
    </row>
    <row r="6" spans="1:14" ht="14.25" x14ac:dyDescent="0.15">
      <c r="A6" s="16">
        <v>10</v>
      </c>
      <c r="B6" s="17">
        <f>C6/1</f>
        <v>-2.4</v>
      </c>
      <c r="C6" s="18">
        <v>-2.4</v>
      </c>
      <c r="D6" s="19">
        <v>43.81</v>
      </c>
      <c r="E6" s="20">
        <v>896</v>
      </c>
      <c r="G6" s="54">
        <v>135</v>
      </c>
      <c r="H6" s="55">
        <f>I6/13.5</f>
        <v>-1.3866666666666665</v>
      </c>
      <c r="I6" s="56">
        <v>-18.72</v>
      </c>
      <c r="J6" s="57">
        <v>15.23</v>
      </c>
      <c r="K6" s="58">
        <v>528.29999999999995</v>
      </c>
      <c r="M6" s="83" t="s">
        <v>11</v>
      </c>
      <c r="N6" s="82">
        <v>1.3</v>
      </c>
    </row>
    <row r="7" spans="1:14" ht="14.25" x14ac:dyDescent="0.15">
      <c r="A7" s="11">
        <v>15</v>
      </c>
      <c r="B7" s="12">
        <f>C7/1.5</f>
        <v>-0.50666666666666671</v>
      </c>
      <c r="C7" s="13">
        <v>-0.76</v>
      </c>
      <c r="D7" s="14">
        <v>41.54</v>
      </c>
      <c r="E7" s="15">
        <v>872.5</v>
      </c>
      <c r="G7" s="59">
        <v>140</v>
      </c>
      <c r="H7" s="60">
        <f>I7/14</f>
        <v>-2.0621428571428573</v>
      </c>
      <c r="I7" s="61">
        <v>-28.87</v>
      </c>
      <c r="J7" s="62">
        <v>14.64</v>
      </c>
      <c r="K7" s="63">
        <v>518</v>
      </c>
      <c r="M7" s="83" t="s">
        <v>12</v>
      </c>
      <c r="N7" s="82">
        <v>0.92999999999999994</v>
      </c>
    </row>
    <row r="8" spans="1:14" ht="14.25" x14ac:dyDescent="0.15">
      <c r="A8" s="16">
        <v>20</v>
      </c>
      <c r="B8" s="17">
        <f>C8/2</f>
        <v>0.27</v>
      </c>
      <c r="C8" s="18">
        <v>0.54</v>
      </c>
      <c r="D8" s="19">
        <v>39.47</v>
      </c>
      <c r="E8" s="20">
        <v>850.5</v>
      </c>
      <c r="G8" s="54">
        <v>145</v>
      </c>
      <c r="H8" s="55">
        <f>I8/14.5</f>
        <v>-2.7579310344827586</v>
      </c>
      <c r="I8" s="56">
        <v>-39.99</v>
      </c>
      <c r="J8" s="57">
        <v>14.08</v>
      </c>
      <c r="K8" s="58">
        <v>508</v>
      </c>
      <c r="M8" s="83" t="s">
        <v>13</v>
      </c>
      <c r="N8" s="82">
        <v>0.55000000000000004</v>
      </c>
    </row>
    <row r="9" spans="1:14" ht="14.25" x14ac:dyDescent="0.15">
      <c r="A9" s="11">
        <v>25</v>
      </c>
      <c r="B9" s="12">
        <f>C9/2.5</f>
        <v>0.58799999999999997</v>
      </c>
      <c r="C9" s="13">
        <v>1.47</v>
      </c>
      <c r="D9" s="14">
        <v>37.58</v>
      </c>
      <c r="E9" s="15">
        <v>829.8</v>
      </c>
      <c r="G9" s="64">
        <v>150</v>
      </c>
      <c r="H9" s="50">
        <f>I9/15</f>
        <v>-3.476</v>
      </c>
      <c r="I9" s="51">
        <v>-52.14</v>
      </c>
      <c r="J9" s="52">
        <v>13.54</v>
      </c>
      <c r="K9" s="53">
        <v>498.1</v>
      </c>
      <c r="M9" s="83" t="s">
        <v>14</v>
      </c>
      <c r="N9" s="82">
        <v>0.14999999999999991</v>
      </c>
    </row>
    <row r="10" spans="1:14" ht="14.25" x14ac:dyDescent="0.15">
      <c r="A10" s="16">
        <v>30</v>
      </c>
      <c r="B10" s="17">
        <f>C10/3</f>
        <v>0.67333333333333334</v>
      </c>
      <c r="C10" s="18">
        <v>2.02</v>
      </c>
      <c r="D10" s="19">
        <v>35.840000000000003</v>
      </c>
      <c r="E10" s="20">
        <v>810.4</v>
      </c>
      <c r="G10" s="65">
        <v>155</v>
      </c>
      <c r="H10" s="66">
        <f>I10/15.5</f>
        <v>-4.2161290322580642</v>
      </c>
      <c r="I10" s="67">
        <v>-65.349999999999994</v>
      </c>
      <c r="J10" s="68">
        <v>13.01</v>
      </c>
      <c r="K10" s="69">
        <v>488.4</v>
      </c>
      <c r="M10" s="83" t="s">
        <v>15</v>
      </c>
      <c r="N10" s="82">
        <v>-0.28000000000000003</v>
      </c>
    </row>
    <row r="11" spans="1:14" ht="14.25" x14ac:dyDescent="0.15">
      <c r="A11" s="11">
        <v>35</v>
      </c>
      <c r="B11" s="12">
        <f>C11/3.5</f>
        <v>0.62</v>
      </c>
      <c r="C11" s="13">
        <v>2.17</v>
      </c>
      <c r="D11" s="14">
        <v>34.229999999999997</v>
      </c>
      <c r="E11" s="15">
        <v>792.1</v>
      </c>
      <c r="G11" s="64">
        <v>160</v>
      </c>
      <c r="H11" s="50">
        <f>I11/16</f>
        <v>-4.9800000000000004</v>
      </c>
      <c r="I11" s="51">
        <v>-79.680000000000007</v>
      </c>
      <c r="J11" s="52">
        <v>12.51</v>
      </c>
      <c r="K11" s="53">
        <v>478.8</v>
      </c>
      <c r="M11" s="83" t="s">
        <v>46</v>
      </c>
      <c r="N11" s="82">
        <v>-0.71</v>
      </c>
    </row>
    <row r="12" spans="1:14" ht="14.25" x14ac:dyDescent="0.15">
      <c r="A12" s="16">
        <v>40</v>
      </c>
      <c r="B12" s="17">
        <f>C12/4</f>
        <v>0.47249999999999998</v>
      </c>
      <c r="C12" s="18">
        <v>1.89</v>
      </c>
      <c r="D12" s="19">
        <v>32.75</v>
      </c>
      <c r="E12" s="20">
        <v>774.7</v>
      </c>
      <c r="G12" s="54">
        <v>165</v>
      </c>
      <c r="H12" s="55">
        <f>I12/16.5</f>
        <v>-5.7672727272727267</v>
      </c>
      <c r="I12" s="56">
        <v>-95.16</v>
      </c>
      <c r="J12" s="57">
        <v>12.02</v>
      </c>
      <c r="K12" s="58">
        <v>469.4</v>
      </c>
      <c r="M12" s="83" t="s">
        <v>16</v>
      </c>
      <c r="N12" s="82">
        <v>-1.18</v>
      </c>
    </row>
    <row r="13" spans="1:14" ht="15" thickBot="1" x14ac:dyDescent="0.2">
      <c r="A13" s="21">
        <v>45</v>
      </c>
      <c r="B13" s="22">
        <f>C13/4.5</f>
        <v>0.26222222222222219</v>
      </c>
      <c r="C13" s="23">
        <v>1.18</v>
      </c>
      <c r="D13" s="24">
        <v>31.36</v>
      </c>
      <c r="E13" s="25">
        <v>758.1</v>
      </c>
      <c r="G13" s="64">
        <v>170</v>
      </c>
      <c r="H13" s="50">
        <f>I13/17</f>
        <v>-6.578235294117647</v>
      </c>
      <c r="I13" s="51">
        <v>-111.83</v>
      </c>
      <c r="J13" s="52">
        <v>11.56</v>
      </c>
      <c r="K13" s="53">
        <v>460.2</v>
      </c>
      <c r="M13" s="83" t="s">
        <v>17</v>
      </c>
      <c r="N13" s="82">
        <v>-1.65</v>
      </c>
    </row>
    <row r="14" spans="1:14" ht="15" thickBot="1" x14ac:dyDescent="0.2">
      <c r="A14" s="26">
        <v>50</v>
      </c>
      <c r="B14" s="27">
        <f>C14/1</f>
        <v>0</v>
      </c>
      <c r="C14" s="28">
        <v>0</v>
      </c>
      <c r="D14" s="29">
        <v>30.04</v>
      </c>
      <c r="E14" s="30">
        <v>742</v>
      </c>
      <c r="G14" s="44">
        <v>175</v>
      </c>
      <c r="H14" s="45">
        <f>I14/17.5</f>
        <v>-7.4148571428571426</v>
      </c>
      <c r="I14" s="46">
        <v>-129.76</v>
      </c>
      <c r="J14" s="47">
        <v>11.11</v>
      </c>
      <c r="K14" s="48">
        <v>451.2</v>
      </c>
      <c r="M14" s="83" t="s">
        <v>18</v>
      </c>
      <c r="N14" s="82">
        <v>-2.16</v>
      </c>
    </row>
    <row r="15" spans="1:14" ht="14.25" x14ac:dyDescent="0.15">
      <c r="A15" s="31">
        <v>55</v>
      </c>
      <c r="B15" s="32">
        <f>C15/5.5</f>
        <v>-0.3</v>
      </c>
      <c r="C15" s="33">
        <v>-1.65</v>
      </c>
      <c r="D15" s="34">
        <v>28.79</v>
      </c>
      <c r="E15" s="35">
        <v>726.4</v>
      </c>
      <c r="G15" s="64">
        <v>180</v>
      </c>
      <c r="H15" s="50">
        <f>I15/18</f>
        <v>-8.2772222222222229</v>
      </c>
      <c r="I15" s="51">
        <v>-148.99</v>
      </c>
      <c r="J15" s="52">
        <v>10.67</v>
      </c>
      <c r="K15" s="53">
        <v>442.3</v>
      </c>
      <c r="M15" s="83" t="s">
        <v>19</v>
      </c>
      <c r="N15" s="82">
        <v>-2.6700000000000004</v>
      </c>
    </row>
    <row r="16" spans="1:14" ht="14.25" x14ac:dyDescent="0.15">
      <c r="A16" s="16">
        <v>60</v>
      </c>
      <c r="B16" s="17">
        <f>C16/6</f>
        <v>-0.63500000000000001</v>
      </c>
      <c r="C16" s="18">
        <v>-3.81</v>
      </c>
      <c r="D16" s="19">
        <v>27.61</v>
      </c>
      <c r="E16" s="20">
        <v>711.4</v>
      </c>
      <c r="G16" s="65">
        <v>185</v>
      </c>
      <c r="H16" s="66">
        <f>I16/18.5</f>
        <v>-9.165405405405405</v>
      </c>
      <c r="I16" s="67">
        <v>-169.56</v>
      </c>
      <c r="J16" s="68">
        <v>10.26</v>
      </c>
      <c r="K16" s="69">
        <v>433.6</v>
      </c>
      <c r="M16" s="83" t="s">
        <v>20</v>
      </c>
      <c r="N16" s="82">
        <v>-3.2199999999999989</v>
      </c>
    </row>
    <row r="17" spans="1:14" ht="14.25" x14ac:dyDescent="0.15">
      <c r="A17" s="11">
        <v>65</v>
      </c>
      <c r="B17" s="12">
        <f>C17/6.5</f>
        <v>-0.99692307692307702</v>
      </c>
      <c r="C17" s="13">
        <v>-6.48</v>
      </c>
      <c r="D17" s="77">
        <v>26.5</v>
      </c>
      <c r="E17" s="15">
        <v>696.8</v>
      </c>
      <c r="G17" s="64">
        <v>190</v>
      </c>
      <c r="H17" s="50">
        <f>I17/19</f>
        <v>-10.081578947368422</v>
      </c>
      <c r="I17" s="51">
        <v>-191.55</v>
      </c>
      <c r="J17" s="52">
        <v>9.85</v>
      </c>
      <c r="K17" s="53">
        <v>425</v>
      </c>
      <c r="M17" s="83" t="s">
        <v>21</v>
      </c>
      <c r="N17" s="82">
        <v>-3.7800000000000011</v>
      </c>
    </row>
    <row r="18" spans="1:14" ht="14.25" x14ac:dyDescent="0.15">
      <c r="A18" s="16">
        <v>70</v>
      </c>
      <c r="B18" s="17">
        <f>C18/7</f>
        <v>-1.3857142857142857</v>
      </c>
      <c r="C18" s="18">
        <v>-9.6999999999999993</v>
      </c>
      <c r="D18" s="19">
        <v>25.44</v>
      </c>
      <c r="E18" s="20">
        <v>682.8</v>
      </c>
      <c r="G18" s="44">
        <v>195</v>
      </c>
      <c r="H18" s="45">
        <f>I18/19.5</f>
        <v>-11.026153846153846</v>
      </c>
      <c r="I18" s="46">
        <v>-215.01</v>
      </c>
      <c r="J18" s="47">
        <v>9.4700000000000006</v>
      </c>
      <c r="K18" s="48">
        <v>416.5</v>
      </c>
      <c r="M18" s="83" t="s">
        <v>24</v>
      </c>
      <c r="N18" s="82">
        <v>-4.379999999999999</v>
      </c>
    </row>
    <row r="19" spans="1:14" ht="15" thickBot="1" x14ac:dyDescent="0.2">
      <c r="A19" s="11">
        <v>75</v>
      </c>
      <c r="B19" s="12">
        <f>C19/7.5</f>
        <v>-1.7973333333333334</v>
      </c>
      <c r="C19" s="13">
        <v>-13.48</v>
      </c>
      <c r="D19" s="14">
        <v>24.43</v>
      </c>
      <c r="E19" s="15">
        <v>669.1</v>
      </c>
      <c r="G19" s="70">
        <v>200</v>
      </c>
      <c r="H19" s="71">
        <f>I19/20</f>
        <v>-11.999500000000001</v>
      </c>
      <c r="I19" s="72">
        <v>-239.99</v>
      </c>
      <c r="J19" s="73">
        <v>9.09</v>
      </c>
      <c r="K19" s="74">
        <v>408.2</v>
      </c>
      <c r="M19" s="83" t="s">
        <v>22</v>
      </c>
      <c r="N19" s="82">
        <v>-4.9800000000000004</v>
      </c>
    </row>
    <row r="20" spans="1:14" ht="14.25" x14ac:dyDescent="0.15">
      <c r="A20" s="16">
        <v>80</v>
      </c>
      <c r="B20" s="17">
        <f>C20/8</f>
        <v>-2.2324999999999999</v>
      </c>
      <c r="C20" s="18">
        <v>-17.86</v>
      </c>
      <c r="D20" s="19">
        <v>23.47</v>
      </c>
      <c r="E20" s="20">
        <v>655.9</v>
      </c>
      <c r="M20" s="83" t="s">
        <v>23</v>
      </c>
      <c r="N20" s="82">
        <v>-5.6400000000000006</v>
      </c>
    </row>
    <row r="21" spans="1:14" ht="14.25" x14ac:dyDescent="0.15">
      <c r="A21" s="11">
        <v>85</v>
      </c>
      <c r="B21" s="12">
        <f>C21/8.5</f>
        <v>-2.6870588235294117</v>
      </c>
      <c r="C21" s="13">
        <v>-22.84</v>
      </c>
      <c r="D21" s="14">
        <v>22.55</v>
      </c>
      <c r="E21" s="15">
        <v>642.9</v>
      </c>
      <c r="M21" s="83" t="s">
        <v>25</v>
      </c>
      <c r="N21" s="82">
        <v>-6.2799999999999976</v>
      </c>
    </row>
    <row r="22" spans="1:14" ht="14.25" x14ac:dyDescent="0.15">
      <c r="A22" s="16">
        <v>90</v>
      </c>
      <c r="B22" s="17">
        <f>C22/9</f>
        <v>-3.1644444444444444</v>
      </c>
      <c r="C22" s="18">
        <v>-28.48</v>
      </c>
      <c r="D22" s="19">
        <v>21.67</v>
      </c>
      <c r="E22" s="20">
        <v>630.20000000000005</v>
      </c>
      <c r="M22" s="83" t="s">
        <v>26</v>
      </c>
      <c r="N22" s="82">
        <v>-6.990000000000002</v>
      </c>
    </row>
    <row r="23" spans="1:14" ht="14.25" x14ac:dyDescent="0.15">
      <c r="A23" s="11">
        <v>95</v>
      </c>
      <c r="B23" s="12">
        <f>C23/9.5</f>
        <v>-3.6589473684210523</v>
      </c>
      <c r="C23" s="13">
        <v>-34.76</v>
      </c>
      <c r="D23" s="14">
        <v>20.83</v>
      </c>
      <c r="E23" s="15">
        <v>617.9</v>
      </c>
      <c r="M23" s="83" t="s">
        <v>27</v>
      </c>
      <c r="N23" s="82">
        <v>-7.6899999999999977</v>
      </c>
    </row>
    <row r="24" spans="1:14" ht="14.25" x14ac:dyDescent="0.15">
      <c r="A24" s="16">
        <v>100</v>
      </c>
      <c r="B24" s="17">
        <f>C24/10</f>
        <v>-4.1749999999999998</v>
      </c>
      <c r="C24" s="18">
        <v>-41.75</v>
      </c>
      <c r="D24" s="19">
        <v>20.02</v>
      </c>
      <c r="E24" s="20">
        <v>605.79999999999995</v>
      </c>
      <c r="M24" s="83" t="s">
        <v>28</v>
      </c>
      <c r="N24" s="82">
        <v>-8.4600000000000009</v>
      </c>
    </row>
    <row r="25" spans="1:14" ht="14.25" x14ac:dyDescent="0.15">
      <c r="A25" s="11">
        <v>105</v>
      </c>
      <c r="B25" s="12">
        <f>C25/10.5</f>
        <v>-4.7085714285714282</v>
      </c>
      <c r="C25" s="13">
        <v>-49.44</v>
      </c>
      <c r="D25" s="14">
        <v>19.25</v>
      </c>
      <c r="E25" s="15">
        <v>594</v>
      </c>
      <c r="M25" s="83" t="s">
        <v>29</v>
      </c>
      <c r="N25" s="82">
        <v>-9.220000000000006</v>
      </c>
    </row>
    <row r="26" spans="1:14" ht="14.25" x14ac:dyDescent="0.15">
      <c r="A26" s="16">
        <v>110</v>
      </c>
      <c r="B26" s="17">
        <f>C26/11</f>
        <v>-5.2636363636363637</v>
      </c>
      <c r="C26" s="18">
        <v>-57.9</v>
      </c>
      <c r="D26" s="19">
        <v>18.510000000000002</v>
      </c>
      <c r="E26" s="20">
        <v>582.4</v>
      </c>
      <c r="M26" s="83" t="s">
        <v>30</v>
      </c>
      <c r="N26" s="82">
        <v>-10.049999999999997</v>
      </c>
    </row>
    <row r="27" spans="1:14" ht="14.25" x14ac:dyDescent="0.15">
      <c r="A27" s="11">
        <v>115</v>
      </c>
      <c r="B27" s="12">
        <f>C27/11.5</f>
        <v>-5.8365217391304354</v>
      </c>
      <c r="C27" s="13">
        <v>-67.12</v>
      </c>
      <c r="D27" s="77">
        <v>17.8</v>
      </c>
      <c r="E27" s="15">
        <v>571.20000000000005</v>
      </c>
      <c r="M27" s="83"/>
      <c r="N27" s="84"/>
    </row>
    <row r="28" spans="1:14" ht="14.25" x14ac:dyDescent="0.15">
      <c r="A28" s="16">
        <v>120</v>
      </c>
      <c r="B28" s="17">
        <f>C28/12</f>
        <v>-6.4308333333333332</v>
      </c>
      <c r="C28" s="18">
        <v>-77.17</v>
      </c>
      <c r="D28" s="19">
        <v>17.12</v>
      </c>
      <c r="E28" s="20">
        <v>560.1</v>
      </c>
      <c r="I28" s="2"/>
      <c r="M28" s="83" t="s">
        <v>31</v>
      </c>
      <c r="N28" s="82">
        <v>-8.2899999999999991</v>
      </c>
    </row>
    <row r="29" spans="1:14" ht="15" thickBot="1" x14ac:dyDescent="0.2">
      <c r="A29" s="36">
        <v>124.2</v>
      </c>
      <c r="B29" s="37">
        <f>C29/12.5</f>
        <v>-6.9984000000000002</v>
      </c>
      <c r="C29" s="38">
        <v>-87.48</v>
      </c>
      <c r="D29" s="39">
        <v>16.36</v>
      </c>
      <c r="E29" s="40">
        <v>545.79999999999995</v>
      </c>
      <c r="G29" s="1"/>
      <c r="H29" s="2"/>
      <c r="M29" s="83" t="s">
        <v>32</v>
      </c>
      <c r="N29" s="82">
        <v>-9.19</v>
      </c>
    </row>
    <row r="30" spans="1:14" x14ac:dyDescent="0.15">
      <c r="A30" s="41"/>
      <c r="B30" s="42"/>
      <c r="C30" s="43"/>
      <c r="D30" s="43"/>
      <c r="E30" s="43"/>
      <c r="I30" s="2"/>
      <c r="M30" s="83" t="s">
        <v>33</v>
      </c>
      <c r="N30" s="82">
        <v>-10.150000000000002</v>
      </c>
    </row>
    <row r="31" spans="1:14" x14ac:dyDescent="0.15">
      <c r="A31" s="43"/>
      <c r="B31" s="42"/>
      <c r="C31" s="43"/>
      <c r="D31" s="43"/>
      <c r="E31" s="41"/>
      <c r="M31" s="83" t="s">
        <v>34</v>
      </c>
      <c r="N31" s="82">
        <v>-11.120000000000001</v>
      </c>
    </row>
    <row r="32" spans="1:14" x14ac:dyDescent="0.15">
      <c r="B32" s="80"/>
      <c r="C32" s="78"/>
      <c r="M32" s="83" t="s">
        <v>35</v>
      </c>
      <c r="N32" s="82">
        <v>-12.149999999999999</v>
      </c>
    </row>
    <row r="33" spans="2:14" x14ac:dyDescent="0.15">
      <c r="B33" s="80"/>
      <c r="C33" s="78"/>
      <c r="M33" s="83" t="s">
        <v>36</v>
      </c>
      <c r="N33" s="82">
        <v>-13.209999999999994</v>
      </c>
    </row>
    <row r="34" spans="2:14" x14ac:dyDescent="0.15">
      <c r="B34" s="80"/>
      <c r="C34" s="78"/>
      <c r="M34" s="83" t="s">
        <v>37</v>
      </c>
      <c r="N34" s="82">
        <v>-14.330000000000013</v>
      </c>
    </row>
    <row r="35" spans="2:14" x14ac:dyDescent="0.15">
      <c r="B35" s="80"/>
      <c r="C35" s="78"/>
      <c r="M35" s="83" t="s">
        <v>39</v>
      </c>
      <c r="N35" s="82">
        <v>-15.47999999999999</v>
      </c>
    </row>
    <row r="36" spans="2:14" x14ac:dyDescent="0.15">
      <c r="B36" s="80"/>
      <c r="C36" s="78"/>
      <c r="M36" s="83" t="s">
        <v>38</v>
      </c>
      <c r="N36" s="82">
        <v>-16.670000000000002</v>
      </c>
    </row>
    <row r="37" spans="2:14" x14ac:dyDescent="0.15">
      <c r="B37" s="80"/>
      <c r="C37" s="78"/>
      <c r="M37" s="83" t="s">
        <v>40</v>
      </c>
      <c r="N37" s="82">
        <v>-17.929999999999993</v>
      </c>
    </row>
    <row r="38" spans="2:14" x14ac:dyDescent="0.15">
      <c r="B38" s="80"/>
      <c r="C38" s="78"/>
      <c r="M38" s="83" t="s">
        <v>41</v>
      </c>
      <c r="N38" s="82">
        <v>-19.230000000000018</v>
      </c>
    </row>
    <row r="39" spans="2:14" x14ac:dyDescent="0.15">
      <c r="B39" s="80"/>
      <c r="C39" s="78"/>
      <c r="M39" s="83" t="s">
        <v>42</v>
      </c>
      <c r="N39" s="82">
        <v>-20.569999999999993</v>
      </c>
    </row>
    <row r="40" spans="2:14" x14ac:dyDescent="0.15">
      <c r="B40" s="80"/>
      <c r="C40" s="78"/>
      <c r="M40" s="83" t="s">
        <v>43</v>
      </c>
      <c r="N40" s="82">
        <v>-21.990000000000009</v>
      </c>
    </row>
    <row r="41" spans="2:14" x14ac:dyDescent="0.15">
      <c r="B41" s="80"/>
      <c r="C41" s="78"/>
      <c r="M41" s="83" t="s">
        <v>44</v>
      </c>
      <c r="N41" s="82">
        <v>-23.45999999999998</v>
      </c>
    </row>
    <row r="42" spans="2:14" x14ac:dyDescent="0.15">
      <c r="B42" s="80"/>
      <c r="C42" s="78"/>
      <c r="M42" s="83" t="s">
        <v>45</v>
      </c>
      <c r="N42" s="82">
        <v>-24.980000000000018</v>
      </c>
    </row>
  </sheetData>
  <mergeCells count="2">
    <mergeCell ref="A2:E2"/>
    <mergeCell ref="G2:K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H3" sqref="H3:I43"/>
    </sheetView>
  </sheetViews>
  <sheetFormatPr defaultRowHeight="13.5" x14ac:dyDescent="0.15"/>
  <cols>
    <col min="8" max="8" width="9.25" bestFit="1" customWidth="1"/>
  </cols>
  <sheetData>
    <row r="1" spans="1:9" ht="15" thickBot="1" x14ac:dyDescent="0.2">
      <c r="A1" s="75" t="s">
        <v>4</v>
      </c>
      <c r="B1" s="76"/>
      <c r="C1" s="76"/>
      <c r="D1" s="76"/>
    </row>
    <row r="2" spans="1:9" ht="15" thickBot="1" x14ac:dyDescent="0.2">
      <c r="A2" s="3" t="s">
        <v>5</v>
      </c>
      <c r="B2" s="4" t="s">
        <v>0</v>
      </c>
      <c r="C2" s="4"/>
      <c r="D2" s="5" t="s">
        <v>3</v>
      </c>
      <c r="E2" t="s">
        <v>7</v>
      </c>
    </row>
    <row r="3" spans="1:9" ht="14.25" x14ac:dyDescent="0.15">
      <c r="A3" s="7">
        <v>0</v>
      </c>
      <c r="B3" s="17">
        <v>-6.7</v>
      </c>
      <c r="C3" s="32">
        <f t="shared" ref="C3:C13" si="0">B4-B3</f>
        <v>2.2999999999999998</v>
      </c>
      <c r="D3" s="8">
        <v>-6.65</v>
      </c>
      <c r="E3" s="78">
        <f>D4-D3</f>
        <v>2.2800000000000002</v>
      </c>
      <c r="H3" t="s">
        <v>48</v>
      </c>
      <c r="I3" t="s">
        <v>47</v>
      </c>
    </row>
    <row r="4" spans="1:9" ht="14.25" x14ac:dyDescent="0.15">
      <c r="A4" s="11">
        <v>5</v>
      </c>
      <c r="B4" s="12">
        <v>-4.4000000000000004</v>
      </c>
      <c r="C4" s="32">
        <f t="shared" si="0"/>
        <v>2.0000000000000004</v>
      </c>
      <c r="D4" s="13">
        <v>-4.37</v>
      </c>
      <c r="E4" s="78">
        <f t="shared" ref="E4:E12" si="1">D5-D4</f>
        <v>1.9700000000000002</v>
      </c>
      <c r="H4" t="s">
        <v>8</v>
      </c>
      <c r="I4" s="78">
        <v>2.2800000000000002</v>
      </c>
    </row>
    <row r="5" spans="1:9" ht="14.25" x14ac:dyDescent="0.15">
      <c r="A5" s="16">
        <v>10</v>
      </c>
      <c r="B5" s="17">
        <f>D5/1</f>
        <v>-2.4</v>
      </c>
      <c r="C5" s="32">
        <f t="shared" si="0"/>
        <v>1.8933333333333331</v>
      </c>
      <c r="D5" s="18">
        <v>-2.4</v>
      </c>
      <c r="E5" s="78">
        <f t="shared" si="1"/>
        <v>1.64</v>
      </c>
      <c r="H5" s="80" t="s">
        <v>9</v>
      </c>
      <c r="I5" s="78">
        <v>1.9700000000000002</v>
      </c>
    </row>
    <row r="6" spans="1:9" ht="14.25" x14ac:dyDescent="0.15">
      <c r="A6" s="11">
        <v>15</v>
      </c>
      <c r="B6" s="12">
        <f>D6/1.5</f>
        <v>-0.50666666666666671</v>
      </c>
      <c r="C6" s="32">
        <f t="shared" si="0"/>
        <v>0.77666666666666673</v>
      </c>
      <c r="D6" s="13">
        <v>-0.76</v>
      </c>
      <c r="E6" s="78">
        <f t="shared" si="1"/>
        <v>1.3</v>
      </c>
      <c r="H6" s="80" t="s">
        <v>10</v>
      </c>
      <c r="I6" s="78">
        <v>1.64</v>
      </c>
    </row>
    <row r="7" spans="1:9" ht="14.25" x14ac:dyDescent="0.15">
      <c r="A7" s="16">
        <v>20</v>
      </c>
      <c r="B7" s="17">
        <f>D7/2</f>
        <v>0.27</v>
      </c>
      <c r="C7" s="32">
        <f t="shared" si="0"/>
        <v>0.31799999999999995</v>
      </c>
      <c r="D7" s="18">
        <v>0.54</v>
      </c>
      <c r="E7" s="78">
        <f t="shared" si="1"/>
        <v>0.92999999999999994</v>
      </c>
      <c r="H7" s="80" t="s">
        <v>11</v>
      </c>
      <c r="I7" s="78">
        <v>1.3</v>
      </c>
    </row>
    <row r="8" spans="1:9" ht="14.25" x14ac:dyDescent="0.15">
      <c r="A8" s="11">
        <v>25</v>
      </c>
      <c r="B8" s="12">
        <f>D8/2.5</f>
        <v>0.58799999999999997</v>
      </c>
      <c r="C8" s="32">
        <f t="shared" si="0"/>
        <v>8.5333333333333372E-2</v>
      </c>
      <c r="D8" s="13">
        <v>1.47</v>
      </c>
      <c r="E8" s="78">
        <f t="shared" si="1"/>
        <v>0.55000000000000004</v>
      </c>
      <c r="H8" s="80" t="s">
        <v>12</v>
      </c>
      <c r="I8" s="78">
        <v>0.92999999999999994</v>
      </c>
    </row>
    <row r="9" spans="1:9" ht="14.25" x14ac:dyDescent="0.15">
      <c r="A9" s="16">
        <v>30</v>
      </c>
      <c r="B9" s="17">
        <f>D9/3</f>
        <v>0.67333333333333334</v>
      </c>
      <c r="C9" s="32">
        <f t="shared" si="0"/>
        <v>-5.3333333333333344E-2</v>
      </c>
      <c r="D9" s="18">
        <v>2.02</v>
      </c>
      <c r="E9" s="78">
        <f t="shared" si="1"/>
        <v>0.14999999999999991</v>
      </c>
      <c r="H9" s="80" t="s">
        <v>13</v>
      </c>
      <c r="I9" s="78">
        <v>0.55000000000000004</v>
      </c>
    </row>
    <row r="10" spans="1:9" ht="14.25" x14ac:dyDescent="0.15">
      <c r="A10" s="11">
        <v>35</v>
      </c>
      <c r="B10" s="12">
        <f>D10/3.5</f>
        <v>0.62</v>
      </c>
      <c r="C10" s="32">
        <f t="shared" si="0"/>
        <v>-0.14750000000000002</v>
      </c>
      <c r="D10" s="13">
        <v>2.17</v>
      </c>
      <c r="E10" s="78">
        <f t="shared" si="1"/>
        <v>-0.28000000000000003</v>
      </c>
      <c r="H10" s="80" t="s">
        <v>14</v>
      </c>
      <c r="I10" s="78">
        <v>0.14999999999999991</v>
      </c>
    </row>
    <row r="11" spans="1:9" ht="14.25" x14ac:dyDescent="0.15">
      <c r="A11" s="16">
        <v>40</v>
      </c>
      <c r="B11" s="17">
        <f>D11/4</f>
        <v>0.47249999999999998</v>
      </c>
      <c r="C11" s="32">
        <f t="shared" si="0"/>
        <v>-0.21027777777777779</v>
      </c>
      <c r="D11" s="18">
        <v>1.89</v>
      </c>
      <c r="E11" s="78">
        <f t="shared" si="1"/>
        <v>-0.71</v>
      </c>
      <c r="H11" s="80" t="s">
        <v>15</v>
      </c>
      <c r="I11" s="78">
        <v>-0.28000000000000003</v>
      </c>
    </row>
    <row r="12" spans="1:9" ht="15" thickBot="1" x14ac:dyDescent="0.2">
      <c r="A12" s="21">
        <v>45</v>
      </c>
      <c r="B12" s="22">
        <f>D12/4.5</f>
        <v>0.26222222222222219</v>
      </c>
      <c r="C12" s="32">
        <f t="shared" si="0"/>
        <v>-0.26222222222222219</v>
      </c>
      <c r="D12" s="23">
        <v>1.18</v>
      </c>
      <c r="E12" s="78">
        <f t="shared" si="1"/>
        <v>-1.18</v>
      </c>
      <c r="H12" s="80" t="s">
        <v>46</v>
      </c>
      <c r="I12" s="78">
        <v>-0.71</v>
      </c>
    </row>
    <row r="13" spans="1:9" ht="15" thickBot="1" x14ac:dyDescent="0.2">
      <c r="A13" s="26">
        <v>50</v>
      </c>
      <c r="B13" s="27">
        <f>D13/1</f>
        <v>0</v>
      </c>
      <c r="C13" s="32">
        <f t="shared" si="0"/>
        <v>-0.3</v>
      </c>
      <c r="D13" s="28">
        <v>0</v>
      </c>
      <c r="E13" s="78">
        <f>D14-D13</f>
        <v>-1.65</v>
      </c>
      <c r="H13" s="80" t="s">
        <v>16</v>
      </c>
      <c r="I13" s="78">
        <v>-1.18</v>
      </c>
    </row>
    <row r="14" spans="1:9" ht="14.25" x14ac:dyDescent="0.15">
      <c r="A14" s="31">
        <v>55</v>
      </c>
      <c r="B14" s="32">
        <f>D14/5.5</f>
        <v>-0.3</v>
      </c>
      <c r="C14" s="32">
        <f>B15-B14</f>
        <v>-0.33500000000000002</v>
      </c>
      <c r="D14" s="33">
        <v>-1.65</v>
      </c>
      <c r="E14" s="78">
        <f>D15-D14</f>
        <v>-2.16</v>
      </c>
      <c r="H14" s="80" t="s">
        <v>17</v>
      </c>
      <c r="I14" s="78">
        <v>-1.65</v>
      </c>
    </row>
    <row r="15" spans="1:9" ht="14.25" x14ac:dyDescent="0.15">
      <c r="A15" s="16">
        <v>60</v>
      </c>
      <c r="B15" s="17">
        <f>D15/6</f>
        <v>-0.63500000000000001</v>
      </c>
      <c r="C15" s="32">
        <f t="shared" ref="C15:C43" si="2">B16-B15</f>
        <v>-0.36192307692307701</v>
      </c>
      <c r="D15" s="18">
        <v>-3.81</v>
      </c>
      <c r="E15" s="78">
        <f>D16-D15</f>
        <v>-2.6700000000000004</v>
      </c>
      <c r="H15" s="80" t="s">
        <v>18</v>
      </c>
      <c r="I15" s="78">
        <v>-2.16</v>
      </c>
    </row>
    <row r="16" spans="1:9" ht="14.25" x14ac:dyDescent="0.15">
      <c r="A16" s="11">
        <v>65</v>
      </c>
      <c r="B16" s="12">
        <f>D16/6.5</f>
        <v>-0.99692307692307702</v>
      </c>
      <c r="C16" s="32">
        <f t="shared" si="2"/>
        <v>-0.38879120879120865</v>
      </c>
      <c r="D16" s="13">
        <v>-6.48</v>
      </c>
      <c r="E16" s="78">
        <f>D17-D16</f>
        <v>-3.2199999999999989</v>
      </c>
      <c r="H16" s="80" t="s">
        <v>19</v>
      </c>
      <c r="I16" s="78">
        <v>-2.6700000000000004</v>
      </c>
    </row>
    <row r="17" spans="1:9" ht="14.25" x14ac:dyDescent="0.15">
      <c r="A17" s="16">
        <v>70</v>
      </c>
      <c r="B17" s="17">
        <f>D17/7</f>
        <v>-1.3857142857142857</v>
      </c>
      <c r="C17" s="32">
        <f t="shared" si="2"/>
        <v>-0.41161904761904777</v>
      </c>
      <c r="D17" s="18">
        <v>-9.6999999999999993</v>
      </c>
      <c r="E17" s="78">
        <f t="shared" ref="E17:E42" si="3">D18-D17</f>
        <v>-3.7800000000000011</v>
      </c>
      <c r="H17" s="80" t="s">
        <v>20</v>
      </c>
      <c r="I17" s="78">
        <v>-3.2199999999999989</v>
      </c>
    </row>
    <row r="18" spans="1:9" ht="14.25" x14ac:dyDescent="0.15">
      <c r="A18" s="11">
        <v>75</v>
      </c>
      <c r="B18" s="12">
        <f>D18/7.5</f>
        <v>-1.7973333333333334</v>
      </c>
      <c r="C18" s="32">
        <f t="shared" si="2"/>
        <v>-0.43516666666666648</v>
      </c>
      <c r="D18" s="13">
        <v>-13.48</v>
      </c>
      <c r="E18" s="78">
        <f>D19-D18</f>
        <v>-4.379999999999999</v>
      </c>
      <c r="H18" s="80" t="s">
        <v>21</v>
      </c>
      <c r="I18" s="78">
        <v>-3.7800000000000011</v>
      </c>
    </row>
    <row r="19" spans="1:9" ht="14.25" x14ac:dyDescent="0.15">
      <c r="A19" s="16">
        <v>80</v>
      </c>
      <c r="B19" s="17">
        <f>D19/8</f>
        <v>-2.2324999999999999</v>
      </c>
      <c r="C19" s="32">
        <f t="shared" si="2"/>
        <v>-0.45455882352941179</v>
      </c>
      <c r="D19" s="18">
        <v>-17.86</v>
      </c>
      <c r="E19" s="78">
        <f>D20-D19</f>
        <v>-4.9800000000000004</v>
      </c>
      <c r="H19" s="80" t="s">
        <v>24</v>
      </c>
      <c r="I19" s="78">
        <v>-4.379999999999999</v>
      </c>
    </row>
    <row r="20" spans="1:9" ht="14.25" x14ac:dyDescent="0.15">
      <c r="A20" s="11">
        <v>85</v>
      </c>
      <c r="B20" s="12">
        <f>D20/8.5</f>
        <v>-2.6870588235294117</v>
      </c>
      <c r="C20" s="32">
        <f t="shared" si="2"/>
        <v>-0.47738562091503267</v>
      </c>
      <c r="D20" s="13">
        <v>-22.84</v>
      </c>
      <c r="E20" s="78">
        <f t="shared" si="3"/>
        <v>-5.6400000000000006</v>
      </c>
      <c r="H20" s="80" t="s">
        <v>22</v>
      </c>
      <c r="I20" s="78">
        <v>-4.9800000000000004</v>
      </c>
    </row>
    <row r="21" spans="1:9" ht="14.25" x14ac:dyDescent="0.15">
      <c r="A21" s="16">
        <v>90</v>
      </c>
      <c r="B21" s="17">
        <f>D21/9</f>
        <v>-3.1644444444444444</v>
      </c>
      <c r="C21" s="32">
        <f t="shared" si="2"/>
        <v>-0.49450292397660789</v>
      </c>
      <c r="D21" s="18">
        <v>-28.48</v>
      </c>
      <c r="E21" s="78">
        <f t="shared" si="3"/>
        <v>-6.2799999999999976</v>
      </c>
      <c r="H21" s="80" t="s">
        <v>23</v>
      </c>
      <c r="I21" s="78">
        <v>-5.6400000000000006</v>
      </c>
    </row>
    <row r="22" spans="1:9" ht="14.25" x14ac:dyDescent="0.15">
      <c r="A22" s="11">
        <v>95</v>
      </c>
      <c r="B22" s="12">
        <f>D22/9.5</f>
        <v>-3.6589473684210523</v>
      </c>
      <c r="C22" s="32">
        <f t="shared" si="2"/>
        <v>-0.51605263157894754</v>
      </c>
      <c r="D22" s="13">
        <v>-34.76</v>
      </c>
      <c r="E22" s="78">
        <f t="shared" si="3"/>
        <v>-6.990000000000002</v>
      </c>
      <c r="H22" s="80" t="s">
        <v>25</v>
      </c>
      <c r="I22" s="78">
        <v>-6.2799999999999976</v>
      </c>
    </row>
    <row r="23" spans="1:9" ht="14.25" x14ac:dyDescent="0.15">
      <c r="A23" s="16">
        <v>100</v>
      </c>
      <c r="B23" s="17">
        <f>D23/10</f>
        <v>-4.1749999999999998</v>
      </c>
      <c r="C23" s="32">
        <f t="shared" si="2"/>
        <v>-0.53357142857142836</v>
      </c>
      <c r="D23" s="18">
        <v>-41.75</v>
      </c>
      <c r="E23" s="78">
        <f t="shared" si="3"/>
        <v>-7.6899999999999977</v>
      </c>
      <c r="H23" s="80" t="s">
        <v>26</v>
      </c>
      <c r="I23" s="78">
        <v>-6.990000000000002</v>
      </c>
    </row>
    <row r="24" spans="1:9" ht="14.25" x14ac:dyDescent="0.15">
      <c r="A24" s="11">
        <v>105</v>
      </c>
      <c r="B24" s="12">
        <f>D24/10.5</f>
        <v>-4.7085714285714282</v>
      </c>
      <c r="C24" s="32">
        <f t="shared" si="2"/>
        <v>-0.55506493506493548</v>
      </c>
      <c r="D24" s="13">
        <v>-49.44</v>
      </c>
      <c r="E24" s="78">
        <f t="shared" si="3"/>
        <v>-8.4600000000000009</v>
      </c>
      <c r="H24" s="80" t="s">
        <v>27</v>
      </c>
      <c r="I24" s="78">
        <v>-7.6899999999999977</v>
      </c>
    </row>
    <row r="25" spans="1:9" ht="14.25" x14ac:dyDescent="0.15">
      <c r="A25" s="16">
        <v>110</v>
      </c>
      <c r="B25" s="17">
        <f>D25/11</f>
        <v>-5.2636363636363637</v>
      </c>
      <c r="C25" s="32">
        <f t="shared" si="2"/>
        <v>-0.5728853754940717</v>
      </c>
      <c r="D25" s="18">
        <v>-57.9</v>
      </c>
      <c r="E25" s="78">
        <f t="shared" si="3"/>
        <v>-9.220000000000006</v>
      </c>
      <c r="H25" s="80" t="s">
        <v>28</v>
      </c>
      <c r="I25" s="78">
        <v>-8.4600000000000009</v>
      </c>
    </row>
    <row r="26" spans="1:9" ht="14.25" x14ac:dyDescent="0.15">
      <c r="A26" s="11">
        <v>115</v>
      </c>
      <c r="B26" s="12">
        <f>D26/11.5</f>
        <v>-5.8365217391304354</v>
      </c>
      <c r="C26" s="32">
        <f t="shared" si="2"/>
        <v>-0.59431159420289781</v>
      </c>
      <c r="D26" s="13">
        <v>-67.12</v>
      </c>
      <c r="E26" s="78">
        <f>D27-D26</f>
        <v>-10.049999999999997</v>
      </c>
      <c r="H26" s="80" t="s">
        <v>29</v>
      </c>
      <c r="I26" s="78">
        <v>-9.220000000000006</v>
      </c>
    </row>
    <row r="27" spans="1:9" ht="14.25" x14ac:dyDescent="0.15">
      <c r="A27" s="16">
        <v>120</v>
      </c>
      <c r="B27" s="17">
        <f>D27/12</f>
        <v>-6.4308333333333332</v>
      </c>
      <c r="C27" s="32"/>
      <c r="D27" s="18">
        <v>-77.17</v>
      </c>
      <c r="E27" s="79"/>
      <c r="H27" s="80" t="s">
        <v>30</v>
      </c>
      <c r="I27" s="78">
        <v>-10.049999999999997</v>
      </c>
    </row>
    <row r="28" spans="1:9" ht="14.25" x14ac:dyDescent="0.15">
      <c r="A28" s="44">
        <v>125</v>
      </c>
      <c r="B28" s="45">
        <f>D28/12.5</f>
        <v>-9.9199999999999997E-2</v>
      </c>
      <c r="C28" s="32">
        <f t="shared" si="2"/>
        <v>-0.63387692307692312</v>
      </c>
      <c r="D28" s="46">
        <v>-1.24</v>
      </c>
      <c r="E28" s="78">
        <f t="shared" si="3"/>
        <v>-8.2899999999999991</v>
      </c>
      <c r="H28" s="80"/>
      <c r="I28" s="79"/>
    </row>
    <row r="29" spans="1:9" ht="14.25" x14ac:dyDescent="0.15">
      <c r="A29" s="49">
        <v>130</v>
      </c>
      <c r="B29" s="50">
        <f>D29/13</f>
        <v>-0.73307692307692307</v>
      </c>
      <c r="C29" s="32">
        <f t="shared" si="2"/>
        <v>-0.65358974358974342</v>
      </c>
      <c r="D29" s="51">
        <v>-9.5299999999999994</v>
      </c>
      <c r="E29" s="78">
        <f t="shared" si="3"/>
        <v>-9.19</v>
      </c>
      <c r="H29" s="80" t="s">
        <v>31</v>
      </c>
      <c r="I29" s="78">
        <v>-8.2899999999999991</v>
      </c>
    </row>
    <row r="30" spans="1:9" ht="14.25" x14ac:dyDescent="0.15">
      <c r="A30" s="54">
        <v>135</v>
      </c>
      <c r="B30" s="55">
        <f>D30/13.5</f>
        <v>-1.3866666666666665</v>
      </c>
      <c r="C30" s="32">
        <f t="shared" si="2"/>
        <v>-0.67547619047619079</v>
      </c>
      <c r="D30" s="56">
        <v>-18.72</v>
      </c>
      <c r="E30" s="78">
        <f t="shared" si="3"/>
        <v>-10.150000000000002</v>
      </c>
      <c r="H30" s="80" t="s">
        <v>32</v>
      </c>
      <c r="I30" s="78">
        <v>-9.19</v>
      </c>
    </row>
    <row r="31" spans="1:9" ht="14.25" x14ac:dyDescent="0.15">
      <c r="A31" s="59">
        <v>140</v>
      </c>
      <c r="B31" s="60">
        <f>D31/14</f>
        <v>-2.0621428571428573</v>
      </c>
      <c r="C31" s="32">
        <f t="shared" si="2"/>
        <v>-0.69578817733990128</v>
      </c>
      <c r="D31" s="61">
        <v>-28.87</v>
      </c>
      <c r="E31" s="78">
        <f t="shared" si="3"/>
        <v>-11.120000000000001</v>
      </c>
      <c r="H31" s="80" t="s">
        <v>33</v>
      </c>
      <c r="I31" s="78">
        <v>-10.150000000000002</v>
      </c>
    </row>
    <row r="32" spans="1:9" ht="14.25" x14ac:dyDescent="0.15">
      <c r="A32" s="54">
        <v>145</v>
      </c>
      <c r="B32" s="55">
        <f>D32/14.5</f>
        <v>-2.7579310344827586</v>
      </c>
      <c r="C32" s="32">
        <f t="shared" si="2"/>
        <v>-0.71806896551724142</v>
      </c>
      <c r="D32" s="56">
        <v>-39.99</v>
      </c>
      <c r="E32" s="78">
        <f t="shared" si="3"/>
        <v>-12.149999999999999</v>
      </c>
      <c r="H32" s="80" t="s">
        <v>34</v>
      </c>
      <c r="I32" s="78">
        <v>-11.120000000000001</v>
      </c>
    </row>
    <row r="33" spans="1:9" ht="14.25" x14ac:dyDescent="0.15">
      <c r="A33" s="64">
        <v>150</v>
      </c>
      <c r="B33" s="50">
        <f>D33/15</f>
        <v>-3.476</v>
      </c>
      <c r="C33" s="32">
        <f t="shared" si="2"/>
        <v>-0.74012903225806426</v>
      </c>
      <c r="D33" s="51">
        <v>-52.14</v>
      </c>
      <c r="E33" s="78">
        <f t="shared" si="3"/>
        <v>-13.209999999999994</v>
      </c>
      <c r="H33" s="80" t="s">
        <v>35</v>
      </c>
      <c r="I33" s="78">
        <v>-12.149999999999999</v>
      </c>
    </row>
    <row r="34" spans="1:9" ht="14.25" x14ac:dyDescent="0.15">
      <c r="A34" s="65">
        <v>155</v>
      </c>
      <c r="B34" s="66">
        <f>D34/15.5</f>
        <v>-4.2161290322580642</v>
      </c>
      <c r="C34" s="32">
        <f t="shared" si="2"/>
        <v>-0.76387096774193619</v>
      </c>
      <c r="D34" s="67">
        <v>-65.349999999999994</v>
      </c>
      <c r="E34" s="78">
        <f t="shared" si="3"/>
        <v>-14.330000000000013</v>
      </c>
      <c r="H34" s="80" t="s">
        <v>36</v>
      </c>
      <c r="I34" s="78">
        <v>-13.209999999999994</v>
      </c>
    </row>
    <row r="35" spans="1:9" ht="14.25" x14ac:dyDescent="0.15">
      <c r="A35" s="64">
        <v>160</v>
      </c>
      <c r="B35" s="50">
        <f>D35/16</f>
        <v>-4.9800000000000004</v>
      </c>
      <c r="C35" s="32">
        <f t="shared" si="2"/>
        <v>-0.78727272727272624</v>
      </c>
      <c r="D35" s="51">
        <v>-79.680000000000007</v>
      </c>
      <c r="E35" s="78">
        <f t="shared" si="3"/>
        <v>-15.47999999999999</v>
      </c>
      <c r="H35" s="80" t="s">
        <v>37</v>
      </c>
      <c r="I35" s="78">
        <v>-14.330000000000013</v>
      </c>
    </row>
    <row r="36" spans="1:9" ht="14.25" x14ac:dyDescent="0.15">
      <c r="A36" s="54">
        <v>165</v>
      </c>
      <c r="B36" s="55">
        <f>D36/16.5</f>
        <v>-5.7672727272727267</v>
      </c>
      <c r="C36" s="32">
        <f t="shared" si="2"/>
        <v>-0.8109625668449203</v>
      </c>
      <c r="D36" s="56">
        <v>-95.16</v>
      </c>
      <c r="E36" s="78">
        <f t="shared" si="3"/>
        <v>-16.670000000000002</v>
      </c>
      <c r="H36" s="80" t="s">
        <v>39</v>
      </c>
      <c r="I36" s="78">
        <v>-15.47999999999999</v>
      </c>
    </row>
    <row r="37" spans="1:9" ht="14.25" x14ac:dyDescent="0.15">
      <c r="A37" s="64">
        <v>170</v>
      </c>
      <c r="B37" s="50">
        <f>D37/17</f>
        <v>-6.578235294117647</v>
      </c>
      <c r="C37" s="32">
        <f t="shared" si="2"/>
        <v>-0.83662184873949563</v>
      </c>
      <c r="D37" s="51">
        <v>-111.83</v>
      </c>
      <c r="E37" s="78">
        <f>D38-D37</f>
        <v>-17.929999999999993</v>
      </c>
      <c r="H37" s="80" t="s">
        <v>38</v>
      </c>
      <c r="I37" s="78">
        <v>-16.670000000000002</v>
      </c>
    </row>
    <row r="38" spans="1:9" ht="14.25" x14ac:dyDescent="0.15">
      <c r="A38" s="44">
        <v>175</v>
      </c>
      <c r="B38" s="45">
        <f>D38/17.5</f>
        <v>-7.4148571428571426</v>
      </c>
      <c r="C38" s="32">
        <f t="shared" si="2"/>
        <v>-0.86236507936508033</v>
      </c>
      <c r="D38" s="46">
        <v>-129.76</v>
      </c>
      <c r="E38" s="78">
        <f t="shared" si="3"/>
        <v>-19.230000000000018</v>
      </c>
      <c r="H38" s="80" t="s">
        <v>40</v>
      </c>
      <c r="I38" s="78">
        <v>-17.929999999999993</v>
      </c>
    </row>
    <row r="39" spans="1:9" ht="14.25" x14ac:dyDescent="0.15">
      <c r="A39" s="64">
        <v>180</v>
      </c>
      <c r="B39" s="50">
        <f>D39/18</f>
        <v>-8.2772222222222229</v>
      </c>
      <c r="C39" s="32">
        <f t="shared" si="2"/>
        <v>-0.88818318318318212</v>
      </c>
      <c r="D39" s="51">
        <v>-148.99</v>
      </c>
      <c r="E39" s="78">
        <f t="shared" si="3"/>
        <v>-20.569999999999993</v>
      </c>
      <c r="H39" s="80" t="s">
        <v>41</v>
      </c>
      <c r="I39" s="78">
        <v>-19.230000000000018</v>
      </c>
    </row>
    <row r="40" spans="1:9" ht="14.25" x14ac:dyDescent="0.15">
      <c r="A40" s="65">
        <v>185</v>
      </c>
      <c r="B40" s="66">
        <f>D40/18.5</f>
        <v>-9.165405405405405</v>
      </c>
      <c r="C40" s="32">
        <f t="shared" si="2"/>
        <v>-0.91617354196301726</v>
      </c>
      <c r="D40" s="67">
        <v>-169.56</v>
      </c>
      <c r="E40" s="78">
        <f t="shared" si="3"/>
        <v>-21.990000000000009</v>
      </c>
      <c r="H40" s="80" t="s">
        <v>42</v>
      </c>
      <c r="I40" s="78">
        <v>-20.569999999999993</v>
      </c>
    </row>
    <row r="41" spans="1:9" ht="14.25" x14ac:dyDescent="0.15">
      <c r="A41" s="64">
        <v>190</v>
      </c>
      <c r="B41" s="50">
        <f>D41/19</f>
        <v>-10.081578947368422</v>
      </c>
      <c r="C41" s="32">
        <f t="shared" si="2"/>
        <v>-0.94457489878542411</v>
      </c>
      <c r="D41" s="51">
        <v>-191.55</v>
      </c>
      <c r="E41" s="78">
        <f t="shared" si="3"/>
        <v>-23.45999999999998</v>
      </c>
      <c r="H41" s="80" t="s">
        <v>43</v>
      </c>
      <c r="I41" s="78">
        <v>-21.990000000000009</v>
      </c>
    </row>
    <row r="42" spans="1:9" ht="14.25" x14ac:dyDescent="0.15">
      <c r="A42" s="44">
        <v>195</v>
      </c>
      <c r="B42" s="45">
        <f>D42/19.5</f>
        <v>-11.026153846153846</v>
      </c>
      <c r="C42" s="32">
        <f t="shared" si="2"/>
        <v>-0.97334615384615475</v>
      </c>
      <c r="D42" s="46">
        <v>-215.01</v>
      </c>
      <c r="E42" s="78">
        <f t="shared" si="3"/>
        <v>-24.980000000000018</v>
      </c>
      <c r="H42" s="80" t="s">
        <v>44</v>
      </c>
      <c r="I42" s="78">
        <v>-23.45999999999998</v>
      </c>
    </row>
    <row r="43" spans="1:9" ht="15" thickBot="1" x14ac:dyDescent="0.2">
      <c r="A43" s="70">
        <v>200</v>
      </c>
      <c r="B43" s="71">
        <f>D43/20</f>
        <v>-11.999500000000001</v>
      </c>
      <c r="C43" s="32"/>
      <c r="D43" s="72">
        <v>-239.99</v>
      </c>
      <c r="E43" s="79"/>
      <c r="H43" s="80" t="s">
        <v>45</v>
      </c>
      <c r="I43" s="78">
        <v>-24.980000000000018</v>
      </c>
    </row>
    <row r="44" spans="1:9" x14ac:dyDescent="0.15">
      <c r="H44" s="80"/>
    </row>
  </sheetData>
  <mergeCells count="1">
    <mergeCell ref="A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2016-02-26T02:43:01Z</dcterms:modified>
</cp:coreProperties>
</file>